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75" windowWidth="14355" windowHeight="6795" tabRatio="776"/>
  </bookViews>
  <sheets>
    <sheet name="Danarti 3.3 " sheetId="4" r:id="rId1"/>
  </sheets>
  <definedNames>
    <definedName name="_xlnm._FilterDatabase" localSheetId="0" hidden="1">'Danarti 3.3 '!$A$9:$T$9</definedName>
    <definedName name="_xlnm.Print_Area" localSheetId="0">'Danarti 3.3 '!$B$2:$T$209</definedName>
    <definedName name="_xlnm.Print_Titles" localSheetId="0">'Danarti 3.3 '!$6:$8</definedName>
  </definedNames>
  <calcPr calcId="145621"/>
</workbook>
</file>

<file path=xl/calcChain.xml><?xml version="1.0" encoding="utf-8"?>
<calcChain xmlns="http://schemas.openxmlformats.org/spreadsheetml/2006/main">
  <c r="O138" i="4" l="1"/>
  <c r="P138" i="4"/>
  <c r="Q138" i="4"/>
  <c r="R138" i="4"/>
  <c r="R60" i="4" s="1"/>
  <c r="S138" i="4"/>
  <c r="T138" i="4"/>
  <c r="E9" i="4" l="1"/>
  <c r="G9" i="4"/>
  <c r="H9" i="4"/>
  <c r="J9" i="4"/>
  <c r="K9" i="4"/>
  <c r="N9" i="4"/>
  <c r="R183" i="4"/>
  <c r="N183" i="4"/>
  <c r="J183" i="4"/>
  <c r="R179" i="4"/>
  <c r="N179" i="4"/>
  <c r="J179" i="4"/>
  <c r="R140" i="4"/>
  <c r="Q133" i="4"/>
  <c r="M133" i="4"/>
  <c r="I133" i="4"/>
  <c r="R121" i="4"/>
  <c r="N121" i="4"/>
  <c r="J123" i="4"/>
  <c r="R113" i="4"/>
  <c r="Q74" i="4" l="1"/>
  <c r="M74" i="4"/>
  <c r="I74" i="4"/>
  <c r="G69" i="4"/>
  <c r="H69" i="4"/>
  <c r="J69" i="4"/>
  <c r="K69" i="4"/>
  <c r="L69" i="4"/>
  <c r="N69" i="4"/>
  <c r="O69" i="4"/>
  <c r="P69" i="4"/>
  <c r="R69" i="4"/>
  <c r="S69" i="4"/>
  <c r="T69" i="4"/>
  <c r="O63" i="4"/>
  <c r="P63" i="4"/>
  <c r="R63" i="4"/>
  <c r="S63" i="4"/>
  <c r="T63" i="4"/>
  <c r="N63" i="4"/>
  <c r="Q68" i="4"/>
  <c r="M68" i="4"/>
  <c r="J63" i="4"/>
  <c r="I6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F29" i="4"/>
  <c r="I59" i="4"/>
  <c r="E59" i="4"/>
  <c r="M59" i="4"/>
  <c r="Q59" i="4"/>
  <c r="F183" i="4"/>
  <c r="F127" i="4"/>
  <c r="G127" i="4"/>
  <c r="H127" i="4"/>
  <c r="E129" i="4"/>
  <c r="E130" i="4"/>
  <c r="E131" i="4"/>
  <c r="E132" i="4"/>
  <c r="E127" i="4" s="1"/>
  <c r="E133" i="4"/>
  <c r="E128" i="4"/>
  <c r="F88" i="4"/>
  <c r="F69" i="4"/>
  <c r="E74" i="4"/>
  <c r="E68" i="4"/>
  <c r="F63" i="4"/>
  <c r="N31" i="4"/>
  <c r="N30" i="4" l="1"/>
  <c r="G201" i="4" l="1"/>
  <c r="H201" i="4"/>
  <c r="T198" i="4"/>
  <c r="S198" i="4"/>
  <c r="R198" i="4"/>
  <c r="P198" i="4"/>
  <c r="O198" i="4"/>
  <c r="M198" i="4" s="1"/>
  <c r="N198" i="4"/>
  <c r="L198" i="4"/>
  <c r="K198" i="4"/>
  <c r="J198" i="4"/>
  <c r="Q200" i="4"/>
  <c r="Q199" i="4"/>
  <c r="M200" i="4"/>
  <c r="M199" i="4"/>
  <c r="I200" i="4"/>
  <c r="I199" i="4"/>
  <c r="I198" i="4"/>
  <c r="G198" i="4"/>
  <c r="H198" i="4"/>
  <c r="F198" i="4"/>
  <c r="E199" i="4"/>
  <c r="E200" i="4"/>
  <c r="E198" i="4"/>
  <c r="T193" i="4"/>
  <c r="S193" i="4"/>
  <c r="R193" i="4"/>
  <c r="P193" i="4"/>
  <c r="O193" i="4"/>
  <c r="N193" i="4"/>
  <c r="M193" i="4" s="1"/>
  <c r="L193" i="4"/>
  <c r="K193" i="4"/>
  <c r="J193" i="4"/>
  <c r="H193" i="4"/>
  <c r="G193" i="4"/>
  <c r="F193" i="4"/>
  <c r="Q197" i="4"/>
  <c r="Q196" i="4"/>
  <c r="Q195" i="4"/>
  <c r="Q194" i="4"/>
  <c r="M197" i="4"/>
  <c r="M196" i="4"/>
  <c r="M195" i="4"/>
  <c r="M194" i="4"/>
  <c r="I197" i="4"/>
  <c r="I196" i="4"/>
  <c r="I195" i="4"/>
  <c r="I194" i="4"/>
  <c r="E197" i="4"/>
  <c r="E196" i="4"/>
  <c r="E195" i="4"/>
  <c r="E194" i="4"/>
  <c r="T188" i="4"/>
  <c r="S188" i="4"/>
  <c r="R188" i="4"/>
  <c r="Q188" i="4" s="1"/>
  <c r="P188" i="4"/>
  <c r="O188" i="4"/>
  <c r="N188" i="4"/>
  <c r="L188" i="4"/>
  <c r="K188" i="4"/>
  <c r="J188" i="4"/>
  <c r="I188" i="4" s="1"/>
  <c r="Q192" i="4"/>
  <c r="Q191" i="4"/>
  <c r="Q190" i="4"/>
  <c r="Q189" i="4"/>
  <c r="M192" i="4"/>
  <c r="M191" i="4"/>
  <c r="M190" i="4"/>
  <c r="M189" i="4"/>
  <c r="I192" i="4"/>
  <c r="I191" i="4"/>
  <c r="I190" i="4"/>
  <c r="I189" i="4"/>
  <c r="G188" i="4"/>
  <c r="H188" i="4"/>
  <c r="F188" i="4"/>
  <c r="E188" i="4" s="1"/>
  <c r="E189" i="4"/>
  <c r="E190" i="4"/>
  <c r="E191" i="4"/>
  <c r="E192" i="4"/>
  <c r="T181" i="4"/>
  <c r="S181" i="4"/>
  <c r="R181" i="4"/>
  <c r="P181" i="4"/>
  <c r="O181" i="4"/>
  <c r="N181" i="4"/>
  <c r="L181" i="4"/>
  <c r="K181" i="4"/>
  <c r="J181" i="4"/>
  <c r="Q187" i="4"/>
  <c r="Q186" i="4"/>
  <c r="Q185" i="4"/>
  <c r="Q184" i="4"/>
  <c r="Q183" i="4"/>
  <c r="Q182" i="4"/>
  <c r="M187" i="4"/>
  <c r="M186" i="4"/>
  <c r="M185" i="4"/>
  <c r="M184" i="4"/>
  <c r="M183" i="4"/>
  <c r="M182" i="4"/>
  <c r="I187" i="4"/>
  <c r="I186" i="4"/>
  <c r="I185" i="4"/>
  <c r="I184" i="4"/>
  <c r="I183" i="4"/>
  <c r="I182" i="4"/>
  <c r="E182" i="4"/>
  <c r="E183" i="4"/>
  <c r="E184" i="4"/>
  <c r="E185" i="4"/>
  <c r="E186" i="4"/>
  <c r="E187" i="4"/>
  <c r="G181" i="4"/>
  <c r="H181" i="4"/>
  <c r="F181" i="4"/>
  <c r="T168" i="4"/>
  <c r="S168" i="4"/>
  <c r="R168" i="4"/>
  <c r="P168" i="4"/>
  <c r="O168" i="4"/>
  <c r="N168" i="4"/>
  <c r="L168" i="4"/>
  <c r="K168" i="4"/>
  <c r="J168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G168" i="4"/>
  <c r="H168" i="4"/>
  <c r="F168" i="4"/>
  <c r="E168" i="4" s="1"/>
  <c r="E169" i="4"/>
  <c r="E170" i="4"/>
  <c r="E171" i="4"/>
  <c r="E172" i="4"/>
  <c r="E173" i="4"/>
  <c r="E174" i="4"/>
  <c r="E175" i="4"/>
  <c r="E176" i="4"/>
  <c r="E177" i="4"/>
  <c r="E178" i="4"/>
  <c r="E179" i="4"/>
  <c r="E180" i="4"/>
  <c r="T163" i="4"/>
  <c r="S163" i="4"/>
  <c r="R163" i="4"/>
  <c r="P163" i="4"/>
  <c r="O163" i="4"/>
  <c r="N163" i="4"/>
  <c r="L163" i="4"/>
  <c r="K163" i="4"/>
  <c r="J163" i="4"/>
  <c r="Q167" i="4"/>
  <c r="Q166" i="4"/>
  <c r="Q165" i="4"/>
  <c r="Q164" i="4"/>
  <c r="M167" i="4"/>
  <c r="M166" i="4"/>
  <c r="M165" i="4"/>
  <c r="M164" i="4"/>
  <c r="I167" i="4"/>
  <c r="I166" i="4"/>
  <c r="I165" i="4"/>
  <c r="I164" i="4"/>
  <c r="G163" i="4"/>
  <c r="H163" i="4"/>
  <c r="F163" i="4"/>
  <c r="E164" i="4"/>
  <c r="E165" i="4"/>
  <c r="E166" i="4"/>
  <c r="E167" i="4"/>
  <c r="T155" i="4"/>
  <c r="S155" i="4"/>
  <c r="R155" i="4"/>
  <c r="Q155" i="4" s="1"/>
  <c r="P155" i="4"/>
  <c r="O155" i="4"/>
  <c r="N155" i="4"/>
  <c r="L155" i="4"/>
  <c r="K155" i="4"/>
  <c r="J155" i="4"/>
  <c r="Q162" i="4"/>
  <c r="Q161" i="4"/>
  <c r="Q160" i="4"/>
  <c r="Q159" i="4"/>
  <c r="Q158" i="4"/>
  <c r="Q157" i="4"/>
  <c r="Q156" i="4"/>
  <c r="M162" i="4"/>
  <c r="M161" i="4"/>
  <c r="M160" i="4"/>
  <c r="M159" i="4"/>
  <c r="M158" i="4"/>
  <c r="M157" i="4"/>
  <c r="M156" i="4"/>
  <c r="I162" i="4"/>
  <c r="I161" i="4"/>
  <c r="I160" i="4"/>
  <c r="I159" i="4"/>
  <c r="I158" i="4"/>
  <c r="I157" i="4"/>
  <c r="I156" i="4"/>
  <c r="G155" i="4"/>
  <c r="H155" i="4"/>
  <c r="F155" i="4"/>
  <c r="E156" i="4"/>
  <c r="E157" i="4"/>
  <c r="E158" i="4"/>
  <c r="E159" i="4"/>
  <c r="E160" i="4"/>
  <c r="E161" i="4"/>
  <c r="E162" i="4"/>
  <c r="T153" i="4"/>
  <c r="S153" i="4"/>
  <c r="R153" i="4"/>
  <c r="P153" i="4"/>
  <c r="O153" i="4"/>
  <c r="N153" i="4"/>
  <c r="L153" i="4"/>
  <c r="L138" i="4" s="1"/>
  <c r="K153" i="4"/>
  <c r="J153" i="4"/>
  <c r="I153" i="4" s="1"/>
  <c r="G153" i="4"/>
  <c r="H153" i="4"/>
  <c r="Q154" i="4"/>
  <c r="M154" i="4"/>
  <c r="I154" i="4"/>
  <c r="E154" i="4"/>
  <c r="T147" i="4"/>
  <c r="S147" i="4"/>
  <c r="R147" i="4"/>
  <c r="P147" i="4"/>
  <c r="O147" i="4"/>
  <c r="N147" i="4"/>
  <c r="M147" i="4" s="1"/>
  <c r="L147" i="4"/>
  <c r="K147" i="4"/>
  <c r="J147" i="4"/>
  <c r="Q152" i="4"/>
  <c r="Q151" i="4"/>
  <c r="Q150" i="4"/>
  <c r="Q149" i="4"/>
  <c r="Q148" i="4"/>
  <c r="M152" i="4"/>
  <c r="M151" i="4"/>
  <c r="M150" i="4"/>
  <c r="M149" i="4"/>
  <c r="M148" i="4"/>
  <c r="I152" i="4"/>
  <c r="I151" i="4"/>
  <c r="I150" i="4"/>
  <c r="I149" i="4"/>
  <c r="I148" i="4"/>
  <c r="G147" i="4"/>
  <c r="H147" i="4"/>
  <c r="F147" i="4"/>
  <c r="E148" i="4"/>
  <c r="E149" i="4"/>
  <c r="E150" i="4"/>
  <c r="E151" i="4"/>
  <c r="E152" i="4"/>
  <c r="T139" i="4"/>
  <c r="S139" i="4"/>
  <c r="R139" i="4"/>
  <c r="P139" i="4"/>
  <c r="O139" i="4"/>
  <c r="N139" i="4"/>
  <c r="M139" i="4" s="1"/>
  <c r="L139" i="4"/>
  <c r="K139" i="4"/>
  <c r="K138" i="4" s="1"/>
  <c r="J139" i="4"/>
  <c r="I139" i="4" s="1"/>
  <c r="Q146" i="4"/>
  <c r="Q145" i="4"/>
  <c r="Q144" i="4"/>
  <c r="Q143" i="4"/>
  <c r="Q142" i="4"/>
  <c r="Q141" i="4"/>
  <c r="Q140" i="4"/>
  <c r="M146" i="4"/>
  <c r="M145" i="4"/>
  <c r="M144" i="4"/>
  <c r="M143" i="4"/>
  <c r="M142" i="4"/>
  <c r="M141" i="4"/>
  <c r="M140" i="4"/>
  <c r="I146" i="4"/>
  <c r="I145" i="4"/>
  <c r="I144" i="4"/>
  <c r="I143" i="4"/>
  <c r="I142" i="4"/>
  <c r="I141" i="4"/>
  <c r="I140" i="4"/>
  <c r="G139" i="4"/>
  <c r="G138" i="4" s="1"/>
  <c r="H139" i="4"/>
  <c r="H138" i="4" s="1"/>
  <c r="F139" i="4"/>
  <c r="E139" i="4" s="1"/>
  <c r="E140" i="4"/>
  <c r="E141" i="4"/>
  <c r="E142" i="4"/>
  <c r="E143" i="4"/>
  <c r="E144" i="4"/>
  <c r="E145" i="4"/>
  <c r="E146" i="4"/>
  <c r="T134" i="4"/>
  <c r="S134" i="4"/>
  <c r="R134" i="4"/>
  <c r="P134" i="4"/>
  <c r="O134" i="4"/>
  <c r="N134" i="4"/>
  <c r="M134" i="4" s="1"/>
  <c r="L134" i="4"/>
  <c r="K134" i="4"/>
  <c r="I134" i="4" s="1"/>
  <c r="J134" i="4"/>
  <c r="Q137" i="4"/>
  <c r="Q136" i="4"/>
  <c r="Q135" i="4"/>
  <c r="M137" i="4"/>
  <c r="M136" i="4"/>
  <c r="M135" i="4"/>
  <c r="I137" i="4"/>
  <c r="I136" i="4"/>
  <c r="I135" i="4"/>
  <c r="G134" i="4"/>
  <c r="H134" i="4"/>
  <c r="E135" i="4"/>
  <c r="E136" i="4"/>
  <c r="E137" i="4"/>
  <c r="F134" i="4"/>
  <c r="T127" i="4"/>
  <c r="S127" i="4"/>
  <c r="R127" i="4"/>
  <c r="P127" i="4"/>
  <c r="O127" i="4"/>
  <c r="M127" i="4" s="1"/>
  <c r="N127" i="4"/>
  <c r="L127" i="4"/>
  <c r="K127" i="4"/>
  <c r="J127" i="4"/>
  <c r="I127" i="4" s="1"/>
  <c r="Q132" i="4"/>
  <c r="Q131" i="4"/>
  <c r="Q130" i="4"/>
  <c r="Q129" i="4"/>
  <c r="Q128" i="4"/>
  <c r="M132" i="4"/>
  <c r="M131" i="4"/>
  <c r="M130" i="4"/>
  <c r="M129" i="4"/>
  <c r="M128" i="4"/>
  <c r="I132" i="4"/>
  <c r="I131" i="4"/>
  <c r="I130" i="4"/>
  <c r="I129" i="4"/>
  <c r="I128" i="4"/>
  <c r="T120" i="4"/>
  <c r="S120" i="4"/>
  <c r="R120" i="4"/>
  <c r="P120" i="4"/>
  <c r="O120" i="4"/>
  <c r="N120" i="4"/>
  <c r="L120" i="4"/>
  <c r="K120" i="4"/>
  <c r="J120" i="4"/>
  <c r="G120" i="4"/>
  <c r="H120" i="4"/>
  <c r="F120" i="4"/>
  <c r="E120" i="4" s="1"/>
  <c r="Q126" i="4"/>
  <c r="Q125" i="4"/>
  <c r="Q124" i="4"/>
  <c r="Q123" i="4"/>
  <c r="Q122" i="4"/>
  <c r="Q121" i="4"/>
  <c r="M126" i="4"/>
  <c r="M125" i="4"/>
  <c r="M124" i="4"/>
  <c r="M123" i="4"/>
  <c r="M122" i="4"/>
  <c r="M121" i="4"/>
  <c r="I126" i="4"/>
  <c r="I125" i="4"/>
  <c r="I124" i="4"/>
  <c r="I123" i="4"/>
  <c r="I122" i="4"/>
  <c r="I121" i="4"/>
  <c r="E121" i="4"/>
  <c r="E122" i="4"/>
  <c r="E123" i="4"/>
  <c r="E124" i="4"/>
  <c r="E125" i="4"/>
  <c r="E126" i="4"/>
  <c r="R112" i="4"/>
  <c r="N112" i="4"/>
  <c r="L112" i="4"/>
  <c r="K112" i="4"/>
  <c r="J112" i="4"/>
  <c r="Q119" i="4"/>
  <c r="Q118" i="4"/>
  <c r="Q117" i="4"/>
  <c r="Q116" i="4"/>
  <c r="Q115" i="4"/>
  <c r="Q114" i="4"/>
  <c r="Q113" i="4"/>
  <c r="M119" i="4"/>
  <c r="M118" i="4"/>
  <c r="M117" i="4"/>
  <c r="M116" i="4"/>
  <c r="M115" i="4"/>
  <c r="M114" i="4"/>
  <c r="M113" i="4"/>
  <c r="I119" i="4"/>
  <c r="I118" i="4"/>
  <c r="I117" i="4"/>
  <c r="I116" i="4"/>
  <c r="I115" i="4"/>
  <c r="I114" i="4"/>
  <c r="I113" i="4"/>
  <c r="G112" i="4"/>
  <c r="H112" i="4"/>
  <c r="F112" i="4"/>
  <c r="E113" i="4"/>
  <c r="E114" i="4"/>
  <c r="E115" i="4"/>
  <c r="E116" i="4"/>
  <c r="E117" i="4"/>
  <c r="E118" i="4"/>
  <c r="E119" i="4"/>
  <c r="Q111" i="4"/>
  <c r="Q110" i="4"/>
  <c r="Q109" i="4"/>
  <c r="Q108" i="4"/>
  <c r="Q107" i="4"/>
  <c r="Q106" i="4"/>
  <c r="Q105" i="4"/>
  <c r="Q104" i="4"/>
  <c r="Q103" i="4"/>
  <c r="M111" i="4"/>
  <c r="M110" i="4"/>
  <c r="M109" i="4"/>
  <c r="M108" i="4"/>
  <c r="M107" i="4"/>
  <c r="M106" i="4"/>
  <c r="M105" i="4"/>
  <c r="M104" i="4"/>
  <c r="M103" i="4"/>
  <c r="I111" i="4"/>
  <c r="I110" i="4"/>
  <c r="I109" i="4"/>
  <c r="I108" i="4"/>
  <c r="I107" i="4"/>
  <c r="I106" i="4"/>
  <c r="I105" i="4"/>
  <c r="I104" i="4"/>
  <c r="I103" i="4"/>
  <c r="E103" i="4"/>
  <c r="E104" i="4"/>
  <c r="E105" i="4"/>
  <c r="E106" i="4"/>
  <c r="E107" i="4"/>
  <c r="E108" i="4"/>
  <c r="E109" i="4"/>
  <c r="E110" i="4"/>
  <c r="E111" i="4"/>
  <c r="G102" i="4"/>
  <c r="H102" i="4"/>
  <c r="J102" i="4"/>
  <c r="K102" i="4"/>
  <c r="L102" i="4"/>
  <c r="N102" i="4"/>
  <c r="M102" i="4" s="1"/>
  <c r="O102" i="4"/>
  <c r="P102" i="4"/>
  <c r="R102" i="4"/>
  <c r="S102" i="4"/>
  <c r="T102" i="4"/>
  <c r="F102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G88" i="4"/>
  <c r="E88" i="4" s="1"/>
  <c r="H88" i="4"/>
  <c r="J88" i="4"/>
  <c r="I88" i="4" s="1"/>
  <c r="K88" i="4"/>
  <c r="L88" i="4"/>
  <c r="N88" i="4"/>
  <c r="O88" i="4"/>
  <c r="P88" i="4"/>
  <c r="R88" i="4"/>
  <c r="S88" i="4"/>
  <c r="T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87" i="4"/>
  <c r="I82" i="4"/>
  <c r="I83" i="4"/>
  <c r="I84" i="4"/>
  <c r="E82" i="4"/>
  <c r="E83" i="4"/>
  <c r="E84" i="4"/>
  <c r="F81" i="4"/>
  <c r="Q76" i="4"/>
  <c r="Q77" i="4"/>
  <c r="Q78" i="4"/>
  <c r="Q79" i="4"/>
  <c r="Q80" i="4"/>
  <c r="M76" i="4"/>
  <c r="M77" i="4"/>
  <c r="M78" i="4"/>
  <c r="M79" i="4"/>
  <c r="M80" i="4"/>
  <c r="I76" i="4"/>
  <c r="I77" i="4"/>
  <c r="I78" i="4"/>
  <c r="I79" i="4"/>
  <c r="I80" i="4"/>
  <c r="G75" i="4"/>
  <c r="H75" i="4"/>
  <c r="J75" i="4"/>
  <c r="K75" i="4"/>
  <c r="L75" i="4"/>
  <c r="N75" i="4"/>
  <c r="M75" i="4" s="1"/>
  <c r="O75" i="4"/>
  <c r="P75" i="4"/>
  <c r="R75" i="4"/>
  <c r="S75" i="4"/>
  <c r="T75" i="4"/>
  <c r="F75" i="4"/>
  <c r="E76" i="4"/>
  <c r="E77" i="4"/>
  <c r="E78" i="4"/>
  <c r="E79" i="4"/>
  <c r="E80" i="4"/>
  <c r="Q70" i="4"/>
  <c r="Q71" i="4"/>
  <c r="Q72" i="4"/>
  <c r="Q73" i="4"/>
  <c r="M70" i="4"/>
  <c r="M69" i="4" s="1"/>
  <c r="M71" i="4"/>
  <c r="M72" i="4"/>
  <c r="M73" i="4"/>
  <c r="I70" i="4"/>
  <c r="I69" i="4" s="1"/>
  <c r="I71" i="4"/>
  <c r="I72" i="4"/>
  <c r="I73" i="4"/>
  <c r="E70" i="4"/>
  <c r="E71" i="4"/>
  <c r="E72" i="4"/>
  <c r="E73" i="4"/>
  <c r="I64" i="4"/>
  <c r="I65" i="4"/>
  <c r="I66" i="4"/>
  <c r="I67" i="4"/>
  <c r="Q64" i="4"/>
  <c r="Q63" i="4" s="1"/>
  <c r="Q65" i="4"/>
  <c r="Q66" i="4"/>
  <c r="Q67" i="4"/>
  <c r="M64" i="4"/>
  <c r="M65" i="4"/>
  <c r="M66" i="4"/>
  <c r="M67" i="4"/>
  <c r="L63" i="4"/>
  <c r="K63" i="4"/>
  <c r="E64" i="4"/>
  <c r="E65" i="4"/>
  <c r="E66" i="4"/>
  <c r="E67" i="4"/>
  <c r="G63" i="4"/>
  <c r="E63" i="4" s="1"/>
  <c r="H63" i="4"/>
  <c r="S33" i="4"/>
  <c r="T33" i="4"/>
  <c r="O33" i="4"/>
  <c r="P33" i="4"/>
  <c r="K33" i="4"/>
  <c r="L33" i="4"/>
  <c r="Q34" i="4"/>
  <c r="Q35" i="4"/>
  <c r="Q36" i="4"/>
  <c r="Q37" i="4"/>
  <c r="Q38" i="4"/>
  <c r="Q39" i="4"/>
  <c r="Q40" i="4"/>
  <c r="Q41" i="4"/>
  <c r="Q42" i="4"/>
  <c r="Q43" i="4"/>
  <c r="M34" i="4"/>
  <c r="M35" i="4"/>
  <c r="M36" i="4"/>
  <c r="M37" i="4"/>
  <c r="M38" i="4"/>
  <c r="M39" i="4"/>
  <c r="M40" i="4"/>
  <c r="M41" i="4"/>
  <c r="M42" i="4"/>
  <c r="M43" i="4"/>
  <c r="I34" i="4"/>
  <c r="I35" i="4"/>
  <c r="I36" i="4"/>
  <c r="I37" i="4"/>
  <c r="I38" i="4"/>
  <c r="I39" i="4"/>
  <c r="I40" i="4"/>
  <c r="I41" i="4"/>
  <c r="I42" i="4"/>
  <c r="I43" i="4"/>
  <c r="R33" i="4"/>
  <c r="N33" i="4"/>
  <c r="M33" i="4" s="1"/>
  <c r="J33" i="4"/>
  <c r="E34" i="4"/>
  <c r="E35" i="4"/>
  <c r="E36" i="4"/>
  <c r="E37" i="4"/>
  <c r="E38" i="4"/>
  <c r="E39" i="4"/>
  <c r="E40" i="4"/>
  <c r="E41" i="4"/>
  <c r="E42" i="4"/>
  <c r="E43" i="4"/>
  <c r="G33" i="4"/>
  <c r="H33" i="4"/>
  <c r="F33" i="4"/>
  <c r="T30" i="4"/>
  <c r="S30" i="4"/>
  <c r="R30" i="4"/>
  <c r="P30" i="4"/>
  <c r="O30" i="4"/>
  <c r="L30" i="4"/>
  <c r="K30" i="4"/>
  <c r="J30" i="4"/>
  <c r="G30" i="4"/>
  <c r="H30" i="4"/>
  <c r="F30" i="4"/>
  <c r="E32" i="4"/>
  <c r="E31" i="4"/>
  <c r="J11" i="4"/>
  <c r="G11" i="4"/>
  <c r="H11" i="4"/>
  <c r="S27" i="4"/>
  <c r="T27" i="4"/>
  <c r="R27" i="4"/>
  <c r="Q27" i="4" s="1"/>
  <c r="Q28" i="4"/>
  <c r="O27" i="4"/>
  <c r="P27" i="4"/>
  <c r="N27" i="4"/>
  <c r="M27" i="4" s="1"/>
  <c r="M28" i="4"/>
  <c r="K27" i="4"/>
  <c r="L27" i="4"/>
  <c r="J27" i="4"/>
  <c r="I27" i="4" s="1"/>
  <c r="I28" i="4"/>
  <c r="E28" i="4"/>
  <c r="G27" i="4"/>
  <c r="H27" i="4"/>
  <c r="F27" i="4"/>
  <c r="G25" i="4"/>
  <c r="H25" i="4"/>
  <c r="F25" i="4"/>
  <c r="K25" i="4"/>
  <c r="L25" i="4"/>
  <c r="J25" i="4"/>
  <c r="O25" i="4"/>
  <c r="P25" i="4"/>
  <c r="N25" i="4"/>
  <c r="M26" i="4"/>
  <c r="Q26" i="4"/>
  <c r="S25" i="4"/>
  <c r="T25" i="4"/>
  <c r="R25" i="4"/>
  <c r="Q22" i="4"/>
  <c r="Q23" i="4"/>
  <c r="Q24" i="4"/>
  <c r="M22" i="4"/>
  <c r="M23" i="4"/>
  <c r="M24" i="4"/>
  <c r="I22" i="4"/>
  <c r="I23" i="4"/>
  <c r="I24" i="4"/>
  <c r="E22" i="4"/>
  <c r="E23" i="4"/>
  <c r="E24" i="4"/>
  <c r="S21" i="4"/>
  <c r="T21" i="4"/>
  <c r="R21" i="4"/>
  <c r="O21" i="4"/>
  <c r="P21" i="4"/>
  <c r="N21" i="4"/>
  <c r="K21" i="4"/>
  <c r="L21" i="4"/>
  <c r="J21" i="4"/>
  <c r="G21" i="4"/>
  <c r="H21" i="4"/>
  <c r="F21" i="4"/>
  <c r="N19" i="4"/>
  <c r="O19" i="4"/>
  <c r="P19" i="4"/>
  <c r="R19" i="4"/>
  <c r="S19" i="4"/>
  <c r="T19" i="4"/>
  <c r="K19" i="4"/>
  <c r="L19" i="4"/>
  <c r="J19" i="4"/>
  <c r="I20" i="4"/>
  <c r="E20" i="4"/>
  <c r="Q16" i="4"/>
  <c r="Q17" i="4"/>
  <c r="Q18" i="4"/>
  <c r="M16" i="4"/>
  <c r="M17" i="4"/>
  <c r="M18" i="4"/>
  <c r="O15" i="4"/>
  <c r="P15" i="4"/>
  <c r="N15" i="4"/>
  <c r="K15" i="4"/>
  <c r="L15" i="4"/>
  <c r="J15" i="4"/>
  <c r="I16" i="4"/>
  <c r="I17" i="4"/>
  <c r="I18" i="4"/>
  <c r="E16" i="4"/>
  <c r="E17" i="4"/>
  <c r="E18" i="4"/>
  <c r="Q12" i="4"/>
  <c r="Q13" i="4"/>
  <c r="Q14" i="4"/>
  <c r="Q20" i="4"/>
  <c r="Q31" i="4"/>
  <c r="Q32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61" i="4"/>
  <c r="Q82" i="4"/>
  <c r="Q83" i="4"/>
  <c r="Q84" i="4"/>
  <c r="Q87" i="4"/>
  <c r="Q202" i="4"/>
  <c r="Q206" i="4"/>
  <c r="Q207" i="4"/>
  <c r="Q208" i="4"/>
  <c r="Q209" i="4"/>
  <c r="M11" i="4"/>
  <c r="M12" i="4"/>
  <c r="M13" i="4"/>
  <c r="M14" i="4"/>
  <c r="M20" i="4"/>
  <c r="M31" i="4"/>
  <c r="M32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61" i="4"/>
  <c r="M82" i="4"/>
  <c r="M83" i="4"/>
  <c r="M84" i="4"/>
  <c r="M87" i="4"/>
  <c r="M202" i="4"/>
  <c r="M206" i="4"/>
  <c r="M207" i="4"/>
  <c r="M208" i="4"/>
  <c r="M209" i="4"/>
  <c r="I12" i="4"/>
  <c r="I13" i="4"/>
  <c r="I14" i="4"/>
  <c r="I26" i="4"/>
  <c r="I31" i="4"/>
  <c r="I32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1" i="4"/>
  <c r="I87" i="4"/>
  <c r="I202" i="4"/>
  <c r="I206" i="4"/>
  <c r="I207" i="4"/>
  <c r="I208" i="4"/>
  <c r="I209" i="4"/>
  <c r="E12" i="4"/>
  <c r="E13" i="4"/>
  <c r="E14" i="4"/>
  <c r="E26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202" i="4"/>
  <c r="E206" i="4"/>
  <c r="E207" i="4"/>
  <c r="E208" i="4"/>
  <c r="E209" i="4"/>
  <c r="S11" i="4"/>
  <c r="T11" i="4"/>
  <c r="R11" i="4"/>
  <c r="Q11" i="4" s="1"/>
  <c r="O11" i="4"/>
  <c r="O10" i="4" s="1"/>
  <c r="P11" i="4"/>
  <c r="N11" i="4"/>
  <c r="K11" i="4"/>
  <c r="K10" i="4" s="1"/>
  <c r="L11" i="4"/>
  <c r="F11" i="4"/>
  <c r="M188" i="4" l="1"/>
  <c r="M163" i="4"/>
  <c r="M153" i="4"/>
  <c r="Q139" i="4"/>
  <c r="Q134" i="4"/>
  <c r="Q69" i="4"/>
  <c r="M15" i="4"/>
  <c r="L10" i="4"/>
  <c r="L9" i="4" s="1"/>
  <c r="I21" i="4"/>
  <c r="Q25" i="4"/>
  <c r="M30" i="4"/>
  <c r="Q75" i="4"/>
  <c r="M88" i="4"/>
  <c r="Q102" i="4"/>
  <c r="E134" i="4"/>
  <c r="Q153" i="4"/>
  <c r="M155" i="4"/>
  <c r="Q163" i="4"/>
  <c r="I193" i="4"/>
  <c r="I30" i="4"/>
  <c r="E33" i="4"/>
  <c r="Q88" i="4"/>
  <c r="E102" i="4"/>
  <c r="M120" i="4"/>
  <c r="I155" i="4"/>
  <c r="P10" i="4"/>
  <c r="Q19" i="4"/>
  <c r="E30" i="4"/>
  <c r="Q30" i="4"/>
  <c r="I33" i="4"/>
  <c r="E69" i="4"/>
  <c r="I75" i="4"/>
  <c r="I102" i="4"/>
  <c r="Q127" i="4"/>
  <c r="E163" i="4"/>
  <c r="I163" i="4"/>
  <c r="I168" i="4"/>
  <c r="Q193" i="4"/>
  <c r="Q198" i="4"/>
  <c r="E193" i="4"/>
  <c r="E155" i="4"/>
  <c r="E27" i="4"/>
  <c r="I25" i="4"/>
  <c r="M19" i="4"/>
  <c r="I19" i="4"/>
  <c r="N10" i="4"/>
  <c r="M10" i="4" s="1"/>
  <c r="I11" i="4"/>
  <c r="J10" i="4"/>
  <c r="E11" i="4"/>
  <c r="Q33" i="4"/>
  <c r="Q147" i="4"/>
  <c r="N138" i="4"/>
  <c r="M138" i="4" s="1"/>
  <c r="I147" i="4"/>
  <c r="E147" i="4"/>
  <c r="Q120" i="4"/>
  <c r="E112" i="4"/>
  <c r="M63" i="4"/>
  <c r="M21" i="4"/>
  <c r="Q181" i="4"/>
  <c r="M181" i="4"/>
  <c r="I181" i="4"/>
  <c r="E181" i="4"/>
  <c r="Q168" i="4"/>
  <c r="M168" i="4"/>
  <c r="J138" i="4"/>
  <c r="I138" i="4" s="1"/>
  <c r="I120" i="4"/>
  <c r="I112" i="4"/>
  <c r="E75" i="4"/>
  <c r="E21" i="4"/>
  <c r="I63" i="4"/>
  <c r="M25" i="4"/>
  <c r="Q21" i="4"/>
  <c r="I15" i="4"/>
  <c r="F203" i="4" l="1"/>
  <c r="J203" i="4"/>
  <c r="N203" i="4"/>
  <c r="R203" i="4"/>
  <c r="F205" i="4"/>
  <c r="G205" i="4"/>
  <c r="G204" i="4" s="1"/>
  <c r="H205" i="4"/>
  <c r="H204" i="4" s="1"/>
  <c r="H203" i="4" s="1"/>
  <c r="J205" i="4"/>
  <c r="I205" i="4" s="1"/>
  <c r="K205" i="4"/>
  <c r="K204" i="4" s="1"/>
  <c r="L205" i="4"/>
  <c r="L204" i="4" s="1"/>
  <c r="L203" i="4" s="1"/>
  <c r="N205" i="4"/>
  <c r="O205" i="4"/>
  <c r="O204" i="4" s="1"/>
  <c r="P205" i="4"/>
  <c r="P204" i="4" s="1"/>
  <c r="P203" i="4" s="1"/>
  <c r="R205" i="4"/>
  <c r="S205" i="4"/>
  <c r="S204" i="4" s="1"/>
  <c r="T205" i="4"/>
  <c r="T204" i="4" s="1"/>
  <c r="T203" i="4" s="1"/>
  <c r="F201" i="4"/>
  <c r="J201" i="4"/>
  <c r="K201" i="4"/>
  <c r="L201" i="4"/>
  <c r="N201" i="4"/>
  <c r="O201" i="4"/>
  <c r="P201" i="4"/>
  <c r="R201" i="4"/>
  <c r="S201" i="4"/>
  <c r="T201" i="4"/>
  <c r="F153" i="4"/>
  <c r="O112" i="4"/>
  <c r="M112" i="4" s="1"/>
  <c r="P112" i="4"/>
  <c r="S112" i="4"/>
  <c r="T112" i="4"/>
  <c r="F86" i="4"/>
  <c r="G86" i="4"/>
  <c r="H86" i="4"/>
  <c r="J86" i="4"/>
  <c r="K86" i="4"/>
  <c r="K85" i="4" s="1"/>
  <c r="L86" i="4"/>
  <c r="N86" i="4"/>
  <c r="O86" i="4"/>
  <c r="O85" i="4" s="1"/>
  <c r="P86" i="4"/>
  <c r="R86" i="4"/>
  <c r="S86" i="4"/>
  <c r="S85" i="4" s="1"/>
  <c r="Q85" i="4" s="1"/>
  <c r="T86" i="4"/>
  <c r="G81" i="4"/>
  <c r="H81" i="4"/>
  <c r="J81" i="4"/>
  <c r="K81" i="4"/>
  <c r="L81" i="4"/>
  <c r="N81" i="4"/>
  <c r="O81" i="4"/>
  <c r="P81" i="4"/>
  <c r="R81" i="4"/>
  <c r="S81" i="4"/>
  <c r="S62" i="4" s="1"/>
  <c r="T81" i="4"/>
  <c r="N62" i="4" l="1"/>
  <c r="N60" i="4" s="1"/>
  <c r="P62" i="4"/>
  <c r="P60" i="4" s="1"/>
  <c r="P9" i="4" s="1"/>
  <c r="T62" i="4"/>
  <c r="T60" i="4" s="1"/>
  <c r="T9" i="4" s="1"/>
  <c r="O62" i="4"/>
  <c r="O60" i="4" s="1"/>
  <c r="O9" i="4" s="1"/>
  <c r="Q112" i="4"/>
  <c r="E81" i="4"/>
  <c r="K62" i="4"/>
  <c r="K60" i="4" s="1"/>
  <c r="I86" i="4"/>
  <c r="H62" i="4"/>
  <c r="H60" i="4" s="1"/>
  <c r="S60" i="4"/>
  <c r="S9" i="4" s="1"/>
  <c r="E205" i="4"/>
  <c r="E153" i="4"/>
  <c r="F138" i="4"/>
  <c r="E138" i="4" s="1"/>
  <c r="R62" i="4"/>
  <c r="J62" i="4"/>
  <c r="E86" i="4"/>
  <c r="F62" i="4"/>
  <c r="Q201" i="4"/>
  <c r="I201" i="4"/>
  <c r="M201" i="4"/>
  <c r="E201" i="4"/>
  <c r="M205" i="4"/>
  <c r="Q205" i="4"/>
  <c r="S203" i="4"/>
  <c r="Q203" i="4" s="1"/>
  <c r="Q204" i="4"/>
  <c r="G203" i="4"/>
  <c r="E204" i="4"/>
  <c r="O203" i="4"/>
  <c r="M203" i="4" s="1"/>
  <c r="M204" i="4"/>
  <c r="K203" i="4"/>
  <c r="I203" i="4" s="1"/>
  <c r="I204" i="4"/>
  <c r="M86" i="4"/>
  <c r="Q86" i="4"/>
  <c r="I81" i="4"/>
  <c r="M81" i="4"/>
  <c r="Q81" i="4"/>
  <c r="H85" i="4"/>
  <c r="P85" i="4"/>
  <c r="L85" i="4"/>
  <c r="I85" i="4" s="1"/>
  <c r="G85" i="4"/>
  <c r="G62" i="4" s="1"/>
  <c r="G60" i="4" s="1"/>
  <c r="Q62" i="4" l="1"/>
  <c r="M62" i="4"/>
  <c r="E62" i="4"/>
  <c r="L62" i="4"/>
  <c r="L60" i="4" s="1"/>
  <c r="J60" i="4"/>
  <c r="F60" i="4"/>
  <c r="R9" i="4"/>
  <c r="E203" i="4"/>
  <c r="E85" i="4"/>
  <c r="M85" i="4"/>
  <c r="M60" i="4"/>
  <c r="M9" i="4" s="1"/>
  <c r="I62" i="4" l="1"/>
  <c r="Q60" i="4"/>
  <c r="Q9" i="4" s="1"/>
  <c r="I60" i="4"/>
  <c r="E60" i="4"/>
  <c r="F44" i="4"/>
  <c r="G44" i="4"/>
  <c r="H44" i="4"/>
  <c r="J44" i="4"/>
  <c r="I44" i="4" s="1"/>
  <c r="K44" i="4"/>
  <c r="L44" i="4"/>
  <c r="N44" i="4"/>
  <c r="O44" i="4"/>
  <c r="P44" i="4"/>
  <c r="R44" i="4"/>
  <c r="S44" i="4"/>
  <c r="T44" i="4"/>
  <c r="E44" i="4" l="1"/>
  <c r="M44" i="4"/>
  <c r="Q44" i="4"/>
  <c r="E29" i="4" l="1"/>
  <c r="F19" i="4"/>
  <c r="G19" i="4"/>
  <c r="H19" i="4"/>
  <c r="F15" i="4"/>
  <c r="G15" i="4"/>
  <c r="H15" i="4"/>
  <c r="R15" i="4"/>
  <c r="S15" i="4"/>
  <c r="S10" i="4" s="1"/>
  <c r="T15" i="4"/>
  <c r="T10" i="4" s="1"/>
  <c r="H10" i="4" l="1"/>
  <c r="G10" i="4"/>
  <c r="E19" i="4"/>
  <c r="Q15" i="4"/>
  <c r="R10" i="4"/>
  <c r="Q10" i="4" s="1"/>
  <c r="E15" i="4"/>
  <c r="F10" i="4"/>
  <c r="F9" i="4" s="1"/>
  <c r="E25" i="4"/>
  <c r="I10" i="4"/>
  <c r="I9" i="4" s="1"/>
  <c r="E10" i="4" l="1"/>
</calcChain>
</file>

<file path=xl/sharedStrings.xml><?xml version="1.0" encoding="utf-8"?>
<sst xmlns="http://schemas.openxmlformats.org/spreadsheetml/2006/main" count="428" uniqueCount="411">
  <si>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</si>
  <si>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</si>
  <si>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</si>
  <si>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2017 წელი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</si>
  <si>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</si>
  <si>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</si>
  <si>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</si>
  <si>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</si>
  <si>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</si>
  <si>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</si>
  <si>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</si>
  <si>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</si>
  <si>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</si>
  <si>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</si>
  <si>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</si>
  <si>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</si>
  <si>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</si>
  <si>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</si>
  <si>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</si>
  <si>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</si>
  <si>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</si>
  <si>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</si>
  <si>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</si>
  <si>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</si>
  <si>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</si>
  <si>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</si>
  <si>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</si>
  <si>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</si>
  <si>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</si>
  <si>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</si>
  <si>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</si>
  <si>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</si>
  <si>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</si>
  <si>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</si>
  <si>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</si>
  <si>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</si>
  <si>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</si>
  <si>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</si>
  <si>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</si>
  <si>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</si>
  <si>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</si>
  <si>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</si>
  <si>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</si>
  <si>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</si>
  <si>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</si>
  <si>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</si>
  <si>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</si>
  <si>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</si>
  <si>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</si>
  <si>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</si>
  <si>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</si>
  <si>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</si>
  <si>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</si>
  <si>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</si>
  <si>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</si>
  <si>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</si>
  <si>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</si>
  <si>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</si>
  <si>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</si>
  <si>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</si>
  <si>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</si>
  <si>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</si>
  <si>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</si>
  <si>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</si>
  <si>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</si>
  <si>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</si>
  <si>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</si>
  <si>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</si>
  <si>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</si>
  <si>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</si>
  <si>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</si>
  <si>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</si>
  <si>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</si>
  <si>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</si>
  <si>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</si>
  <si>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</si>
  <si>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</si>
  <si>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</si>
  <si>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</si>
  <si>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</si>
  <si>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</si>
  <si>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</si>
  <si>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</si>
  <si>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</si>
  <si>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</si>
  <si>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</si>
  <si>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</si>
  <si>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</si>
  <si>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</si>
  <si>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</si>
  <si>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</si>
  <si>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</si>
  <si>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</si>
  <si>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</si>
  <si>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</si>
  <si>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</si>
  <si>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</si>
  <si>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</si>
  <si>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</si>
  <si>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</si>
  <si>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</si>
  <si>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</si>
  <si>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</si>
  <si>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</si>
  <si>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</si>
  <si>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</si>
  <si>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</si>
  <si>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</si>
  <si>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</si>
  <si>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</si>
  <si>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</si>
  <si>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</si>
  <si>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</si>
  <si>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</si>
  <si>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</si>
  <si>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</si>
  <si>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</si>
  <si>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</si>
  <si>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</si>
  <si>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</si>
  <si>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</si>
  <si>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</si>
  <si>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</si>
  <si>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</si>
  <si>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</si>
  <si>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</si>
  <si>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</si>
  <si>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</si>
  <si>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</si>
  <si>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</si>
  <si>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</si>
  <si>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</si>
  <si>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</si>
  <si>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</si>
  <si>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</si>
  <si>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</si>
  <si>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</si>
  <si>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</si>
  <si>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</si>
  <si>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</si>
  <si>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</si>
  <si>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</si>
  <si>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</si>
  <si>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</si>
  <si>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</si>
  <si>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</si>
  <si>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</si>
  <si>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</si>
  <si>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</si>
  <si>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</si>
  <si>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</si>
  <si>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</si>
  <si>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</si>
  <si>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</si>
  <si>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</si>
  <si>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</si>
  <si>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</si>
  <si>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</si>
  <si>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</si>
  <si>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</si>
  <si>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3.2.6.1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</si>
  <si>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</si>
  <si>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</si>
  <si>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</si>
  <si>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</si>
  <si>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</si>
  <si>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</si>
  <si>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</si>
  <si>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</si>
  <si>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</si>
  <si>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</si>
  <si>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</si>
  <si>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</si>
  <si>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</si>
  <si>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</si>
  <si>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</si>
  <si>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</si>
  <si>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</si>
  <si>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</si>
  <si>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</si>
  <si>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</si>
  <si>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</si>
  <si>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</si>
  <si>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</si>
  <si>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</si>
  <si>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</si>
  <si>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</si>
  <si>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</si>
  <si>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</si>
  <si>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</si>
  <si>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</si>
  <si>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</si>
  <si>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</si>
  <si>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</si>
  <si>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</si>
  <si>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</si>
  <si>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</si>
  <si>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</si>
  <si>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</si>
  <si>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</si>
  <si>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</si>
  <si>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</si>
  <si>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</si>
  <si>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</si>
  <si>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</si>
  <si>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</si>
  <si>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</si>
  <si>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</si>
  <si>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</si>
  <si>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</si>
  <si>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</si>
  <si>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</si>
  <si>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</si>
  <si>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</si>
  <si>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</si>
  <si>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</si>
  <si>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</si>
  <si>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</si>
  <si>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</si>
  <si>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</si>
  <si>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</si>
  <si>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</si>
  <si>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</si>
  <si>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</si>
  <si>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</si>
  <si>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</si>
  <si>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</si>
  <si>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</si>
  <si>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</si>
  <si>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</si>
  <si>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</si>
  <si>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</si>
  <si>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</si>
  <si>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</si>
  <si>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</si>
  <si>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</si>
  <si>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</si>
  <si>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</si>
  <si>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</si>
  <si>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</si>
  <si>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</si>
  <si>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</si>
  <si>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</si>
  <si>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</si>
  <si>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</si>
  <si>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</si>
  <si>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</si>
  <si>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</si>
  <si>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</si>
  <si>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</si>
  <si>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</si>
  <si>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</si>
  <si>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</si>
  <si>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</si>
  <si>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</si>
  <si>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</si>
  <si>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</si>
  <si>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</si>
  <si>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</si>
  <si>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</si>
  <si>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</si>
  <si>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</si>
  <si>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</si>
  <si>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</si>
  <si>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</si>
  <si>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</si>
  <si>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</si>
  <si>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</si>
  <si>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</si>
  <si>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</si>
  <si>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</si>
  <si>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</si>
  <si>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</si>
  <si>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</si>
  <si>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</si>
  <si>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</si>
  <si>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</si>
  <si>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</si>
  <si>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</si>
  <si>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</si>
  <si>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</si>
  <si>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</si>
  <si>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</si>
  <si>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</si>
  <si>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</si>
  <si>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</si>
  <si>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</si>
  <si>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</si>
  <si>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</si>
  <si>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</si>
  <si>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</si>
  <si>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</si>
  <si>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</si>
  <si>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</si>
  <si>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</si>
  <si>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</si>
  <si>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</si>
  <si>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</si>
  <si>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</si>
  <si>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</si>
  <si>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</si>
  <si>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</si>
  <si>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</si>
  <si>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</si>
  <si>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</si>
  <si>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</si>
  <si>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</si>
  <si>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</si>
  <si>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</si>
  <si>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</si>
  <si>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</si>
  <si>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</si>
  <si>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</si>
  <si>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</si>
  <si>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</si>
  <si>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</si>
  <si>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</si>
  <si>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</si>
  <si>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</si>
  <si>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</si>
  <si>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</si>
  <si>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</si>
  <si>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</si>
  <si>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</si>
  <si>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</si>
  <si>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</si>
  <si>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</si>
  <si>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</si>
  <si>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</si>
  <si>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</si>
  <si>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</si>
  <si>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</si>
  <si>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</si>
  <si>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</si>
  <si>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</si>
  <si>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</si>
  <si>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</si>
  <si>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</si>
  <si>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</si>
  <si>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</si>
  <si>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</si>
  <si>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</si>
  <si>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</si>
  <si>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</si>
  <si>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შრომის ბაზრის ანალიზის, ინფორმაციული დანერგვა/განვითარება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</si>
  <si>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</si>
  <si>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</si>
  <si>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</si>
  <si>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</si>
  <si>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</si>
  <si>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</si>
  <si>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</si>
  <si>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</si>
  <si>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</si>
  <si>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</si>
  <si>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</si>
  <si>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</si>
  <si>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</si>
  <si>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</si>
  <si>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</si>
  <si>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</si>
  <si>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</si>
  <si>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</si>
  <si>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2020 წელი</t>
  </si>
  <si>
    <t>3.2.1.4</t>
  </si>
  <si>
    <t>3.3.1.5</t>
  </si>
  <si>
    <t>3.3.1.6</t>
  </si>
  <si>
    <t>3.3.1.7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</si>
  <si>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</si>
  <si>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</si>
  <si>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</si>
  <si>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</si>
  <si>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</si>
  <si>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3.2.7.9</t>
  </si>
  <si>
    <t>3.2.7.10</t>
  </si>
  <si>
    <t>3.2.7.11</t>
  </si>
  <si>
    <t>3.2.7.12</t>
  </si>
  <si>
    <t>3.2.7.13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</si>
  <si>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</si>
  <si>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</si>
  <si>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</si>
  <si>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</si>
  <si>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</si>
  <si>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</si>
  <si>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</si>
  <si>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</si>
  <si>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</si>
  <si>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3.2.1.1</t>
  </si>
  <si>
    <t>3.2.1.2</t>
  </si>
  <si>
    <t>3.2.1.3</t>
  </si>
  <si>
    <t>აივ-ინფექცია/შიდსზე ნებაყოფლობითი კონსულტირება და ტესტირება (მ.შ.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</si>
  <si>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r>
      <rPr>
        <sz val="11"/>
        <color rgb="FFFF0000"/>
        <rFont val="Sylfaen"/>
        <family val="1"/>
      </rPr>
      <t xml:space="preserve">არვ </t>
    </r>
    <r>
      <rPr>
        <sz val="11"/>
        <rFont val="Sylfaen"/>
        <family val="1"/>
        <charset val="204"/>
      </rPr>
      <t>მკურნალობის მონიტორინგის ტესტ-სისტემები</t>
    </r>
  </si>
  <si>
    <t>3.3.1.1</t>
  </si>
  <si>
    <t>3.3.1.2</t>
  </si>
  <si>
    <t>3.3.1.3</t>
  </si>
  <si>
    <t>დანართი №3.3</t>
  </si>
  <si>
    <t>2017-2020 წლების საშუალოვადიანი ბიუჯეტი</t>
  </si>
  <si>
    <t>1</t>
  </si>
  <si>
    <t>3.2.15</t>
  </si>
  <si>
    <t>დღენაკლულთა რეტინოპათიის სკრინინგის პილოტი</t>
  </si>
  <si>
    <t>გრიპის საწინააღმდეგო ვაქცინის შესყიდვა</t>
  </si>
  <si>
    <t>3.2.2.5</t>
  </si>
  <si>
    <t>ტუბერკულოზის სამკურნალო პირველი და მეორე რიგის (სრული ღირებულების არაუმეტეს 25%)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</si>
  <si>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 (თვეში არაუმეტეს 300პაციენტისა) ფულადი წახალისების დაფინანსება</t>
  </si>
  <si>
    <t>აივ-ინფექცია/შიდსის სამკურნალო პირველი რიგის და მეორე რიგის (სრული ღირებულების არა უმეტეს 25%) მედიკამენტების შესყიდვა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</si>
  <si>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</si>
  <si>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</si>
  <si>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</si>
  <si>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 xml:space="preserve">„პროგრამა „მომავლის ბანაკის“ განხორციელების შესახებ“ საქართველოს მთავრობის შესაბამისი წლის განკარგულებით განსაზღვრული ღონისძიებების უზრუნველყოფა </t>
  </si>
  <si>
    <t>35 02 04</t>
  </si>
  <si>
    <t>სოციალური შეღავათები მაღალმთიან დასახლებაში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</si>
</sst>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sz val="11"/>
      <name val="Sylfaen"/>
      <family val="1"/>
      <charset val="204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b/>
      <i/>
      <sz val="15"/>
      <name val="Calibri"/>
      <family val="2"/>
      <scheme val="minor"/>
    </font>
    <font>
      <sz val="11"/>
      <name val="Arial"/>
      <family val="2"/>
    </font>
    <font>
      <sz val="11"/>
      <color rgb="FFFF0000"/>
      <name val="Sylfaen"/>
      <family val="1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1"/>
      <color rgb="FF333333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165" fontId="16" fillId="5" borderId="2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24" fillId="2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49" fontId="27" fillId="7" borderId="2" xfId="0" applyNumberFormat="1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5" fontId="33" fillId="0" borderId="2" xfId="0" applyNumberFormat="1" applyFont="1" applyFill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horizontal="center" vertical="center" wrapText="1"/>
    </xf>
    <xf numFmtId="49" fontId="22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vertical="center" wrapText="1"/>
    </xf>
    <xf numFmtId="165" fontId="21" fillId="8" borderId="2" xfId="0" applyNumberFormat="1" applyFont="1" applyFill="1" applyBorder="1" applyAlignment="1">
      <alignment horizontal="center" vertical="center" wrapText="1"/>
    </xf>
    <xf numFmtId="165" fontId="25" fillId="8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27" fillId="9" borderId="2" xfId="0" applyNumberFormat="1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vertical="center" wrapText="1"/>
    </xf>
    <xf numFmtId="165" fontId="29" fillId="9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 wrapText="1"/>
    </xf>
    <xf numFmtId="0" fontId="3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vertical="center" wrapText="1"/>
    </xf>
  </cellXfs>
  <cellStyles count="11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52"/>
  <sheetViews>
    <sheetView tabSelected="1" view="pageBreakPreview" zoomScale="73" zoomScaleNormal="100" zoomScaleSheetLayoutView="73" workbookViewId="0">
      <pane xSplit="4" ySplit="8" topLeftCell="E47" activePane="bottomRight" state="frozen"/>
      <selection pane="topRight" activeCell="E1" sqref="E1"/>
      <selection pane="bottomLeft" activeCell="A8" sqref="A8"/>
      <selection pane="bottomRight" activeCell="R53" sqref="R53"/>
    </sheetView>
  </sheetViews>
  <sheetFormatPr defaultColWidth="9.140625" defaultRowHeight="15" x14ac:dyDescent="0.25"/>
  <cols>
    <col min="1" max="1" width="4" style="5" hidden="1" customWidth="1"/>
    <col min="2" max="2" width="11.42578125" style="6" customWidth="1"/>
    <col min="3" max="3" width="13" style="6" customWidth="1"/>
    <col min="4" max="4" width="77.7109375" style="2" customWidth="1"/>
    <col min="5" max="5" width="17" style="2" customWidth="1"/>
    <col min="6" max="6" width="17.7109375" style="2" customWidth="1"/>
    <col min="7" max="7" width="14.42578125" style="2" customWidth="1"/>
    <col min="8" max="8" width="19.42578125" style="2" customWidth="1"/>
    <col min="9" max="9" width="16" style="2" customWidth="1"/>
    <col min="10" max="10" width="17" style="2" customWidth="1"/>
    <col min="11" max="12" width="14.85546875" style="2" customWidth="1"/>
    <col min="13" max="13" width="16" style="2" customWidth="1"/>
    <col min="14" max="14" width="17.5703125" style="2" customWidth="1"/>
    <col min="15" max="15" width="14.85546875" style="2" customWidth="1"/>
    <col min="16" max="16" width="14.140625" style="6" customWidth="1"/>
    <col min="17" max="17" width="17.85546875" style="2" customWidth="1"/>
    <col min="18" max="18" width="16.7109375" style="2" customWidth="1"/>
    <col min="19" max="19" width="14.85546875" style="2" customWidth="1"/>
    <col min="20" max="20" width="14.140625" style="6" customWidth="1"/>
    <col min="21" max="16384" width="9.140625" style="2"/>
  </cols>
  <sheetData>
    <row r="3" spans="1:20" ht="31.5" customHeight="1" x14ac:dyDescent="0.25">
      <c r="B3" s="62" t="s">
        <v>396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5" spans="1:20" ht="18" x14ac:dyDescent="0.25">
      <c r="E5" s="15"/>
      <c r="S5" s="61" t="s">
        <v>395</v>
      </c>
      <c r="T5" s="61"/>
    </row>
    <row r="6" spans="1:20" ht="29.25" customHeight="1" x14ac:dyDescent="0.25">
      <c r="A6" s="63"/>
      <c r="B6" s="64" t="s">
        <v>0</v>
      </c>
      <c r="C6" s="64" t="s">
        <v>1</v>
      </c>
      <c r="D6" s="64" t="s">
        <v>2</v>
      </c>
      <c r="E6" s="67" t="s">
        <v>12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</row>
    <row r="7" spans="1:20" ht="30.75" customHeight="1" x14ac:dyDescent="0.25">
      <c r="A7" s="63"/>
      <c r="B7" s="65"/>
      <c r="C7" s="65"/>
      <c r="D7" s="65"/>
      <c r="E7" s="70" t="s">
        <v>3</v>
      </c>
      <c r="F7" s="71"/>
      <c r="G7" s="71"/>
      <c r="H7" s="72"/>
      <c r="I7" s="70" t="s">
        <v>4</v>
      </c>
      <c r="J7" s="71"/>
      <c r="K7" s="71"/>
      <c r="L7" s="72"/>
      <c r="M7" s="70" t="s">
        <v>5</v>
      </c>
      <c r="N7" s="71"/>
      <c r="O7" s="71"/>
      <c r="P7" s="72"/>
      <c r="Q7" s="70" t="s">
        <v>363</v>
      </c>
      <c r="R7" s="71"/>
      <c r="S7" s="71"/>
      <c r="T7" s="72"/>
    </row>
    <row r="8" spans="1:20" ht="90" x14ac:dyDescent="0.25">
      <c r="A8" s="63"/>
      <c r="B8" s="66"/>
      <c r="C8" s="66"/>
      <c r="D8" s="66"/>
      <c r="E8" s="35" t="s">
        <v>11</v>
      </c>
      <c r="F8" s="36" t="s">
        <v>13</v>
      </c>
      <c r="G8" s="36" t="s">
        <v>14</v>
      </c>
      <c r="H8" s="36" t="s">
        <v>15</v>
      </c>
      <c r="I8" s="35" t="s">
        <v>11</v>
      </c>
      <c r="J8" s="36" t="s">
        <v>13</v>
      </c>
      <c r="K8" s="36" t="s">
        <v>14</v>
      </c>
      <c r="L8" s="36" t="s">
        <v>15</v>
      </c>
      <c r="M8" s="35" t="s">
        <v>11</v>
      </c>
      <c r="N8" s="36" t="s">
        <v>13</v>
      </c>
      <c r="O8" s="36" t="s">
        <v>14</v>
      </c>
      <c r="P8" s="36" t="s">
        <v>15</v>
      </c>
      <c r="Q8" s="35" t="s">
        <v>11</v>
      </c>
      <c r="R8" s="36" t="s">
        <v>13</v>
      </c>
      <c r="S8" s="36" t="s">
        <v>14</v>
      </c>
      <c r="T8" s="36" t="s">
        <v>15</v>
      </c>
    </row>
    <row r="9" spans="1:20" s="8" customFormat="1" ht="63" x14ac:dyDescent="0.25">
      <c r="A9" s="7"/>
      <c r="B9" s="42"/>
      <c r="C9" s="44" t="s">
        <v>397</v>
      </c>
      <c r="D9" s="45" t="s">
        <v>21</v>
      </c>
      <c r="E9" s="43">
        <f>E10+E29+E60+E203+E205</f>
        <v>3417282</v>
      </c>
      <c r="F9" s="43">
        <f>F10+F29+F60+F203+F205</f>
        <v>3415800</v>
      </c>
      <c r="G9" s="43">
        <f t="shared" ref="G9:T9" si="0">G10+G29+G60+G203+G205</f>
        <v>582</v>
      </c>
      <c r="H9" s="43">
        <f t="shared" si="0"/>
        <v>900</v>
      </c>
      <c r="I9" s="43">
        <f t="shared" si="0"/>
        <v>3501419</v>
      </c>
      <c r="J9" s="43">
        <f t="shared" si="0"/>
        <v>3500000</v>
      </c>
      <c r="K9" s="43">
        <f t="shared" si="0"/>
        <v>419</v>
      </c>
      <c r="L9" s="43">
        <f t="shared" si="0"/>
        <v>1000</v>
      </c>
      <c r="M9" s="43">
        <f t="shared" si="0"/>
        <v>3601300</v>
      </c>
      <c r="N9" s="43">
        <f t="shared" si="0"/>
        <v>3600000</v>
      </c>
      <c r="O9" s="43">
        <f t="shared" si="0"/>
        <v>0</v>
      </c>
      <c r="P9" s="43">
        <f t="shared" si="0"/>
        <v>1300</v>
      </c>
      <c r="Q9" s="43">
        <f t="shared" si="0"/>
        <v>3701600</v>
      </c>
      <c r="R9" s="43">
        <f t="shared" si="0"/>
        <v>3700000</v>
      </c>
      <c r="S9" s="43">
        <f t="shared" si="0"/>
        <v>0</v>
      </c>
      <c r="T9" s="43">
        <f t="shared" si="0"/>
        <v>1600</v>
      </c>
    </row>
    <row r="10" spans="1:20" s="59" customFormat="1" ht="40.5" x14ac:dyDescent="0.25">
      <c r="A10" s="58"/>
      <c r="B10" s="52" t="s">
        <v>9</v>
      </c>
      <c r="C10" s="53"/>
      <c r="D10" s="54" t="s">
        <v>19</v>
      </c>
      <c r="E10" s="56">
        <f>SUM(F10:H10)</f>
        <v>50778</v>
      </c>
      <c r="F10" s="56">
        <f>F11+F15+F19+F21+F25+F27</f>
        <v>49296</v>
      </c>
      <c r="G10" s="56">
        <f t="shared" ref="G10:H10" si="1">G11+G15+G19+G21+G25+G27</f>
        <v>582</v>
      </c>
      <c r="H10" s="56">
        <f t="shared" si="1"/>
        <v>900</v>
      </c>
      <c r="I10" s="56">
        <f>SUM(J10:L10)</f>
        <v>53419</v>
      </c>
      <c r="J10" s="56">
        <f>J11+J15+J19+J21+J25+J27</f>
        <v>52000</v>
      </c>
      <c r="K10" s="56">
        <f t="shared" ref="K10" si="2">K11+K15+K19+K21+K25+K27</f>
        <v>419</v>
      </c>
      <c r="L10" s="56">
        <f t="shared" ref="L10" si="3">L11+L15+L19+L21+L25+L27</f>
        <v>1000</v>
      </c>
      <c r="M10" s="56">
        <f>SUM(N10:P10)</f>
        <v>53300</v>
      </c>
      <c r="N10" s="56">
        <f>N11+N15+N19+N21+N25+N27</f>
        <v>52000</v>
      </c>
      <c r="O10" s="56">
        <f t="shared" ref="O10:P10" si="4">O11+O15+O19+O21+O25+O27</f>
        <v>0</v>
      </c>
      <c r="P10" s="56">
        <f t="shared" si="4"/>
        <v>1300</v>
      </c>
      <c r="Q10" s="56">
        <f>SUM(R10:T10)</f>
        <v>53600</v>
      </c>
      <c r="R10" s="56">
        <f t="shared" ref="R10:T10" si="5">R11+R15+R19+R21+R25+R27</f>
        <v>52000</v>
      </c>
      <c r="S10" s="56">
        <f t="shared" si="5"/>
        <v>0</v>
      </c>
      <c r="T10" s="56">
        <f t="shared" si="5"/>
        <v>1600</v>
      </c>
    </row>
    <row r="11" spans="1:20" s="4" customFormat="1" ht="36" x14ac:dyDescent="0.25">
      <c r="A11" s="3"/>
      <c r="B11" s="23" t="s">
        <v>10</v>
      </c>
      <c r="C11" s="24"/>
      <c r="D11" s="25" t="s">
        <v>30</v>
      </c>
      <c r="E11" s="26">
        <f t="shared" ref="E11:E61" si="6">F11+G11+H11</f>
        <v>9184</v>
      </c>
      <c r="F11" s="30">
        <f>SUM(F12:F14)</f>
        <v>9184</v>
      </c>
      <c r="G11" s="31">
        <f t="shared" ref="G11:J11" si="7">SUM(G12:G14)</f>
        <v>0</v>
      </c>
      <c r="H11" s="31">
        <f t="shared" si="7"/>
        <v>0</v>
      </c>
      <c r="I11" s="26">
        <f t="shared" ref="I11:I61" si="8">SUM(J11:L11)</f>
        <v>10100</v>
      </c>
      <c r="J11" s="31">
        <f t="shared" si="7"/>
        <v>10100</v>
      </c>
      <c r="K11" s="26">
        <f t="shared" ref="K11:L11" si="9">SUM(K12:K14)</f>
        <v>0</v>
      </c>
      <c r="L11" s="26">
        <f t="shared" si="9"/>
        <v>0</v>
      </c>
      <c r="M11" s="26">
        <f t="shared" ref="M11:M61" si="10">SUM(N11:P11)</f>
        <v>10100</v>
      </c>
      <c r="N11" s="26">
        <f>SUM(N12:N14)</f>
        <v>10100</v>
      </c>
      <c r="O11" s="26">
        <f t="shared" ref="O11:P11" si="11">SUM(O12:O14)</f>
        <v>0</v>
      </c>
      <c r="P11" s="26">
        <f t="shared" si="11"/>
        <v>0</v>
      </c>
      <c r="Q11" s="26">
        <f t="shared" ref="Q11:Q61" si="12">SUM(R11:T11)</f>
        <v>10100</v>
      </c>
      <c r="R11" s="26">
        <f>SUM(R12:R14)</f>
        <v>10100</v>
      </c>
      <c r="S11" s="26">
        <f t="shared" ref="S11:T11" si="13">SUM(S12:S14)</f>
        <v>0</v>
      </c>
      <c r="T11" s="26">
        <f t="shared" si="13"/>
        <v>0</v>
      </c>
    </row>
    <row r="12" spans="1:20" s="10" customFormat="1" ht="15.75" x14ac:dyDescent="0.25">
      <c r="A12" s="9"/>
      <c r="B12" s="27"/>
      <c r="C12" s="28" t="s">
        <v>6</v>
      </c>
      <c r="D12" s="29" t="s">
        <v>16</v>
      </c>
      <c r="E12" s="32">
        <f t="shared" si="6"/>
        <v>5000</v>
      </c>
      <c r="F12" s="30">
        <v>5000</v>
      </c>
      <c r="G12" s="30">
        <v>0</v>
      </c>
      <c r="H12" s="30">
        <v>0</v>
      </c>
      <c r="I12" s="32">
        <f t="shared" si="8"/>
        <v>5200</v>
      </c>
      <c r="J12" s="30">
        <v>5200</v>
      </c>
      <c r="K12" s="30">
        <v>0</v>
      </c>
      <c r="L12" s="30">
        <v>0</v>
      </c>
      <c r="M12" s="32">
        <f t="shared" si="10"/>
        <v>5200</v>
      </c>
      <c r="N12" s="30">
        <v>5200</v>
      </c>
      <c r="O12" s="30">
        <v>0</v>
      </c>
      <c r="P12" s="30">
        <v>0</v>
      </c>
      <c r="Q12" s="32">
        <f t="shared" si="12"/>
        <v>5200</v>
      </c>
      <c r="R12" s="30">
        <v>5200</v>
      </c>
      <c r="S12" s="30">
        <v>0</v>
      </c>
      <c r="T12" s="30">
        <v>0</v>
      </c>
    </row>
    <row r="13" spans="1:20" s="10" customFormat="1" ht="30" x14ac:dyDescent="0.25">
      <c r="A13" s="9"/>
      <c r="B13" s="27"/>
      <c r="C13" s="28" t="s">
        <v>7</v>
      </c>
      <c r="D13" s="29" t="s">
        <v>17</v>
      </c>
      <c r="E13" s="32">
        <f t="shared" si="6"/>
        <v>2000</v>
      </c>
      <c r="F13" s="30">
        <v>2000</v>
      </c>
      <c r="G13" s="30">
        <v>0</v>
      </c>
      <c r="H13" s="30">
        <v>0</v>
      </c>
      <c r="I13" s="32">
        <f t="shared" si="8"/>
        <v>2200</v>
      </c>
      <c r="J13" s="30">
        <v>2200</v>
      </c>
      <c r="K13" s="30">
        <v>0</v>
      </c>
      <c r="L13" s="30">
        <v>0</v>
      </c>
      <c r="M13" s="32">
        <f t="shared" si="10"/>
        <v>2200</v>
      </c>
      <c r="N13" s="30">
        <v>2200</v>
      </c>
      <c r="O13" s="30">
        <v>0</v>
      </c>
      <c r="P13" s="30">
        <v>0</v>
      </c>
      <c r="Q13" s="32">
        <f t="shared" si="12"/>
        <v>2200</v>
      </c>
      <c r="R13" s="30">
        <v>2200</v>
      </c>
      <c r="S13" s="30">
        <v>0</v>
      </c>
      <c r="T13" s="30">
        <v>0</v>
      </c>
    </row>
    <row r="14" spans="1:20" s="10" customFormat="1" ht="15.75" x14ac:dyDescent="0.25">
      <c r="A14" s="9"/>
      <c r="B14" s="27"/>
      <c r="C14" s="28" t="s">
        <v>8</v>
      </c>
      <c r="D14" s="29" t="s">
        <v>18</v>
      </c>
      <c r="E14" s="32">
        <f t="shared" si="6"/>
        <v>2184</v>
      </c>
      <c r="F14" s="30">
        <v>2184</v>
      </c>
      <c r="G14" s="30">
        <v>0</v>
      </c>
      <c r="H14" s="30">
        <v>0</v>
      </c>
      <c r="I14" s="32">
        <f t="shared" si="8"/>
        <v>2700</v>
      </c>
      <c r="J14" s="30">
        <v>2700</v>
      </c>
      <c r="K14" s="30">
        <v>0</v>
      </c>
      <c r="L14" s="30">
        <v>0</v>
      </c>
      <c r="M14" s="32">
        <f t="shared" si="10"/>
        <v>2700</v>
      </c>
      <c r="N14" s="30">
        <v>2700</v>
      </c>
      <c r="O14" s="30">
        <v>0</v>
      </c>
      <c r="P14" s="30">
        <v>0</v>
      </c>
      <c r="Q14" s="32">
        <f t="shared" si="12"/>
        <v>2700</v>
      </c>
      <c r="R14" s="30">
        <v>2700</v>
      </c>
      <c r="S14" s="30">
        <v>0</v>
      </c>
      <c r="T14" s="30">
        <v>0</v>
      </c>
    </row>
    <row r="15" spans="1:20" s="19" customFormat="1" ht="18" x14ac:dyDescent="0.25">
      <c r="A15" s="18"/>
      <c r="B15" s="23" t="s">
        <v>20</v>
      </c>
      <c r="C15" s="24"/>
      <c r="D15" s="25" t="s">
        <v>26</v>
      </c>
      <c r="E15" s="26">
        <f>SUM(F15:H15)</f>
        <v>3223</v>
      </c>
      <c r="F15" s="30">
        <f t="shared" ref="F15:T15" si="14">F16+F17+F18</f>
        <v>3223</v>
      </c>
      <c r="G15" s="31">
        <f t="shared" si="14"/>
        <v>0</v>
      </c>
      <c r="H15" s="31">
        <f t="shared" si="14"/>
        <v>0</v>
      </c>
      <c r="I15" s="26">
        <f>SUM(J15:L15)</f>
        <v>3400</v>
      </c>
      <c r="J15" s="31">
        <f>SUM(J16:J18)</f>
        <v>3400</v>
      </c>
      <c r="K15" s="31">
        <f t="shared" ref="K15:L15" si="15">SUM(K16:K18)</f>
        <v>0</v>
      </c>
      <c r="L15" s="31">
        <f t="shared" si="15"/>
        <v>0</v>
      </c>
      <c r="M15" s="26">
        <f>SUM(N15:P15)</f>
        <v>3400</v>
      </c>
      <c r="N15" s="31">
        <f>SUM(N16:N18)</f>
        <v>3400</v>
      </c>
      <c r="O15" s="31">
        <f t="shared" ref="O15:P15" si="16">SUM(O16:O18)</f>
        <v>0</v>
      </c>
      <c r="P15" s="31">
        <f t="shared" si="16"/>
        <v>0</v>
      </c>
      <c r="Q15" s="26">
        <f t="shared" si="12"/>
        <v>3400</v>
      </c>
      <c r="R15" s="31">
        <f t="shared" si="14"/>
        <v>3400</v>
      </c>
      <c r="S15" s="31">
        <f t="shared" si="14"/>
        <v>0</v>
      </c>
      <c r="T15" s="31">
        <f t="shared" si="14"/>
        <v>0</v>
      </c>
    </row>
    <row r="16" spans="1:20" s="21" customFormat="1" ht="15.75" x14ac:dyDescent="0.25">
      <c r="A16" s="20"/>
      <c r="B16" s="27"/>
      <c r="C16" s="28" t="s">
        <v>22</v>
      </c>
      <c r="D16" s="29" t="s">
        <v>27</v>
      </c>
      <c r="E16" s="32">
        <f t="shared" ref="E16:E18" si="17">SUM(F16:H16)</f>
        <v>3023</v>
      </c>
      <c r="F16" s="30">
        <v>3023</v>
      </c>
      <c r="G16" s="30">
        <v>0</v>
      </c>
      <c r="H16" s="30">
        <v>0</v>
      </c>
      <c r="I16" s="32">
        <f t="shared" ref="I16:I18" si="18">SUM(J16:L16)</f>
        <v>3100</v>
      </c>
      <c r="J16" s="30">
        <v>3100</v>
      </c>
      <c r="K16" s="30">
        <v>0</v>
      </c>
      <c r="L16" s="30">
        <v>0</v>
      </c>
      <c r="M16" s="32">
        <f t="shared" ref="M16:M18" si="19">SUM(N16:P16)</f>
        <v>3100</v>
      </c>
      <c r="N16" s="30">
        <v>3100</v>
      </c>
      <c r="O16" s="30">
        <v>0</v>
      </c>
      <c r="P16" s="30">
        <v>0</v>
      </c>
      <c r="Q16" s="32">
        <f t="shared" si="12"/>
        <v>3100</v>
      </c>
      <c r="R16" s="30">
        <v>3100</v>
      </c>
      <c r="S16" s="30">
        <v>0</v>
      </c>
      <c r="T16" s="30">
        <v>0</v>
      </c>
    </row>
    <row r="17" spans="1:20" s="21" customFormat="1" ht="15.75" x14ac:dyDescent="0.25">
      <c r="A17" s="20"/>
      <c r="B17" s="27"/>
      <c r="C17" s="28" t="s">
        <v>23</v>
      </c>
      <c r="D17" s="29" t="s">
        <v>28</v>
      </c>
      <c r="E17" s="32">
        <f t="shared" si="17"/>
        <v>100</v>
      </c>
      <c r="F17" s="30">
        <v>100</v>
      </c>
      <c r="G17" s="30">
        <v>0</v>
      </c>
      <c r="H17" s="30">
        <v>0</v>
      </c>
      <c r="I17" s="32">
        <f t="shared" si="18"/>
        <v>150</v>
      </c>
      <c r="J17" s="30">
        <v>150</v>
      </c>
      <c r="K17" s="30">
        <v>0</v>
      </c>
      <c r="L17" s="30">
        <v>0</v>
      </c>
      <c r="M17" s="32">
        <f t="shared" si="19"/>
        <v>150</v>
      </c>
      <c r="N17" s="30">
        <v>150</v>
      </c>
      <c r="O17" s="30">
        <v>0</v>
      </c>
      <c r="P17" s="30">
        <v>0</v>
      </c>
      <c r="Q17" s="32">
        <f t="shared" si="12"/>
        <v>150</v>
      </c>
      <c r="R17" s="30">
        <v>150</v>
      </c>
      <c r="S17" s="30">
        <v>0</v>
      </c>
      <c r="T17" s="30">
        <v>0</v>
      </c>
    </row>
    <row r="18" spans="1:20" s="21" customFormat="1" ht="15.75" x14ac:dyDescent="0.25">
      <c r="A18" s="20"/>
      <c r="B18" s="27"/>
      <c r="C18" s="28" t="s">
        <v>24</v>
      </c>
      <c r="D18" s="29" t="s">
        <v>29</v>
      </c>
      <c r="E18" s="32">
        <f t="shared" si="17"/>
        <v>100</v>
      </c>
      <c r="F18" s="30">
        <v>100</v>
      </c>
      <c r="G18" s="30">
        <v>0</v>
      </c>
      <c r="H18" s="30">
        <v>0</v>
      </c>
      <c r="I18" s="32">
        <f t="shared" si="18"/>
        <v>150</v>
      </c>
      <c r="J18" s="30">
        <v>150</v>
      </c>
      <c r="K18" s="30">
        <v>0</v>
      </c>
      <c r="L18" s="30">
        <v>0</v>
      </c>
      <c r="M18" s="32">
        <f t="shared" si="19"/>
        <v>150</v>
      </c>
      <c r="N18" s="30">
        <v>150</v>
      </c>
      <c r="O18" s="30">
        <v>0</v>
      </c>
      <c r="P18" s="30">
        <v>0</v>
      </c>
      <c r="Q18" s="32">
        <f t="shared" si="12"/>
        <v>150</v>
      </c>
      <c r="R18" s="30">
        <v>150</v>
      </c>
      <c r="S18" s="30">
        <v>0</v>
      </c>
      <c r="T18" s="30">
        <v>0</v>
      </c>
    </row>
    <row r="19" spans="1:20" s="21" customFormat="1" ht="36" x14ac:dyDescent="0.25">
      <c r="A19" s="22"/>
      <c r="B19" s="23" t="s">
        <v>25</v>
      </c>
      <c r="C19" s="24"/>
      <c r="D19" s="25" t="s">
        <v>36</v>
      </c>
      <c r="E19" s="26">
        <f>SUM(F19:H19)</f>
        <v>9080</v>
      </c>
      <c r="F19" s="31">
        <f t="shared" ref="F19:H19" si="20">F20</f>
        <v>8430</v>
      </c>
      <c r="G19" s="31">
        <f t="shared" si="20"/>
        <v>0</v>
      </c>
      <c r="H19" s="31">
        <f t="shared" si="20"/>
        <v>650</v>
      </c>
      <c r="I19" s="26">
        <f>SUM(J19:L19)</f>
        <v>9194</v>
      </c>
      <c r="J19" s="31">
        <f>SUM(J20)</f>
        <v>8500</v>
      </c>
      <c r="K19" s="31">
        <f t="shared" ref="K19:L19" si="21">SUM(K20)</f>
        <v>0</v>
      </c>
      <c r="L19" s="31">
        <f t="shared" si="21"/>
        <v>694</v>
      </c>
      <c r="M19" s="26">
        <f>SUM(N19:P19)</f>
        <v>9277</v>
      </c>
      <c r="N19" s="31">
        <f t="shared" ref="N19" si="22">SUM(N20)</f>
        <v>8500</v>
      </c>
      <c r="O19" s="31">
        <f t="shared" ref="O19:P19" si="23">SUM(O20)</f>
        <v>0</v>
      </c>
      <c r="P19" s="31">
        <f t="shared" si="23"/>
        <v>777</v>
      </c>
      <c r="Q19" s="26">
        <f>SUM(R19:T19)</f>
        <v>9277</v>
      </c>
      <c r="R19" s="31">
        <f t="shared" ref="R19:S19" si="24">SUM(R20)</f>
        <v>8500</v>
      </c>
      <c r="S19" s="31">
        <f t="shared" si="24"/>
        <v>0</v>
      </c>
      <c r="T19" s="31">
        <f t="shared" ref="T19" si="25">SUM(T20)</f>
        <v>777</v>
      </c>
    </row>
    <row r="20" spans="1:20" s="19" customFormat="1" ht="15.75" x14ac:dyDescent="0.25">
      <c r="A20" s="18"/>
      <c r="B20" s="27"/>
      <c r="C20" s="28" t="s">
        <v>43</v>
      </c>
      <c r="D20" s="29" t="s">
        <v>37</v>
      </c>
      <c r="E20" s="32">
        <f>SUM(F20:H20)</f>
        <v>9080</v>
      </c>
      <c r="F20" s="30">
        <v>8430</v>
      </c>
      <c r="G20" s="30">
        <v>0</v>
      </c>
      <c r="H20" s="30">
        <v>650</v>
      </c>
      <c r="I20" s="26">
        <f>SUM(J20:L20)</f>
        <v>9194</v>
      </c>
      <c r="J20" s="30">
        <v>8500</v>
      </c>
      <c r="K20" s="30">
        <v>0</v>
      </c>
      <c r="L20" s="30">
        <v>694</v>
      </c>
      <c r="M20" s="26">
        <f t="shared" si="10"/>
        <v>9277</v>
      </c>
      <c r="N20" s="30">
        <v>8500</v>
      </c>
      <c r="O20" s="30">
        <v>0</v>
      </c>
      <c r="P20" s="30">
        <v>777</v>
      </c>
      <c r="Q20" s="26">
        <f t="shared" si="12"/>
        <v>9277</v>
      </c>
      <c r="R20" s="30">
        <v>8500</v>
      </c>
      <c r="S20" s="30">
        <v>0</v>
      </c>
      <c r="T20" s="30">
        <v>777</v>
      </c>
    </row>
    <row r="21" spans="1:20" s="1" customFormat="1" ht="18" x14ac:dyDescent="0.25">
      <c r="A21" s="16"/>
      <c r="B21" s="23" t="s">
        <v>38</v>
      </c>
      <c r="C21" s="24"/>
      <c r="D21" s="25" t="s">
        <v>41</v>
      </c>
      <c r="E21" s="26">
        <f>SUM(F21:H21)</f>
        <v>19978</v>
      </c>
      <c r="F21" s="31">
        <f>SUM(F22:F24)</f>
        <v>19970</v>
      </c>
      <c r="G21" s="31">
        <f t="shared" ref="G21:H21" si="26">SUM(G22:G24)</f>
        <v>0</v>
      </c>
      <c r="H21" s="31">
        <f t="shared" si="26"/>
        <v>8</v>
      </c>
      <c r="I21" s="26">
        <f>SUM(J21:L21)</f>
        <v>21008</v>
      </c>
      <c r="J21" s="31">
        <f>SUM(J22:J24)</f>
        <v>21000</v>
      </c>
      <c r="K21" s="31">
        <f t="shared" ref="K21:L21" si="27">SUM(K22:K24)</f>
        <v>0</v>
      </c>
      <c r="L21" s="31">
        <f t="shared" si="27"/>
        <v>8</v>
      </c>
      <c r="M21" s="26">
        <f>SUM(N21:P21)</f>
        <v>21008</v>
      </c>
      <c r="N21" s="31">
        <f>SUM(N22:N24)</f>
        <v>21000</v>
      </c>
      <c r="O21" s="31">
        <f t="shared" ref="O21:P21" si="28">SUM(O22:O24)</f>
        <v>0</v>
      </c>
      <c r="P21" s="31">
        <f t="shared" si="28"/>
        <v>8</v>
      </c>
      <c r="Q21" s="26">
        <f>SUM(R21:T21)</f>
        <v>21008</v>
      </c>
      <c r="R21" s="31">
        <f>SUM(R22:R24)</f>
        <v>21000</v>
      </c>
      <c r="S21" s="31">
        <f t="shared" ref="S21:T21" si="29">SUM(S22:S24)</f>
        <v>0</v>
      </c>
      <c r="T21" s="31">
        <f t="shared" si="29"/>
        <v>8</v>
      </c>
    </row>
    <row r="22" spans="1:20" s="10" customFormat="1" ht="60" x14ac:dyDescent="0.25">
      <c r="A22" s="9"/>
      <c r="B22" s="27"/>
      <c r="C22" s="28" t="s">
        <v>44</v>
      </c>
      <c r="D22" s="29" t="s">
        <v>42</v>
      </c>
      <c r="E22" s="32">
        <f t="shared" ref="E22:E24" si="30">SUM(F22:H22)</f>
        <v>9608</v>
      </c>
      <c r="F22" s="30">
        <v>9600</v>
      </c>
      <c r="G22" s="30">
        <v>0</v>
      </c>
      <c r="H22" s="30">
        <v>8</v>
      </c>
      <c r="I22" s="32">
        <f t="shared" ref="I22:I24" si="31">SUM(J22:L22)</f>
        <v>10008</v>
      </c>
      <c r="J22" s="30">
        <v>10000</v>
      </c>
      <c r="K22" s="30">
        <v>0</v>
      </c>
      <c r="L22" s="30">
        <v>8</v>
      </c>
      <c r="M22" s="32">
        <f t="shared" ref="M22:M24" si="32">SUM(N22:P22)</f>
        <v>10008</v>
      </c>
      <c r="N22" s="30">
        <v>10000</v>
      </c>
      <c r="O22" s="30">
        <v>0</v>
      </c>
      <c r="P22" s="30">
        <v>8</v>
      </c>
      <c r="Q22" s="32">
        <f t="shared" ref="Q22:Q24" si="33">SUM(R22:T22)</f>
        <v>10008</v>
      </c>
      <c r="R22" s="30">
        <v>10000</v>
      </c>
      <c r="S22" s="30">
        <v>0</v>
      </c>
      <c r="T22" s="30">
        <v>8</v>
      </c>
    </row>
    <row r="23" spans="1:20" s="10" customFormat="1" ht="60" x14ac:dyDescent="0.25">
      <c r="A23" s="9"/>
      <c r="B23" s="27"/>
      <c r="C23" s="28" t="s">
        <v>45</v>
      </c>
      <c r="D23" s="29" t="s">
        <v>39</v>
      </c>
      <c r="E23" s="32">
        <f t="shared" si="30"/>
        <v>8370</v>
      </c>
      <c r="F23" s="30">
        <v>8370</v>
      </c>
      <c r="G23" s="30">
        <v>0</v>
      </c>
      <c r="H23" s="30">
        <v>0</v>
      </c>
      <c r="I23" s="32">
        <f t="shared" si="31"/>
        <v>9000</v>
      </c>
      <c r="J23" s="30">
        <v>9000</v>
      </c>
      <c r="K23" s="30">
        <v>0</v>
      </c>
      <c r="L23" s="30">
        <v>0</v>
      </c>
      <c r="M23" s="32">
        <f t="shared" si="32"/>
        <v>9000</v>
      </c>
      <c r="N23" s="30">
        <v>9000</v>
      </c>
      <c r="O23" s="30">
        <v>0</v>
      </c>
      <c r="P23" s="30">
        <v>0</v>
      </c>
      <c r="Q23" s="32">
        <f t="shared" si="33"/>
        <v>9000</v>
      </c>
      <c r="R23" s="30">
        <v>9000</v>
      </c>
      <c r="S23" s="30">
        <v>0</v>
      </c>
      <c r="T23" s="30">
        <v>0</v>
      </c>
    </row>
    <row r="24" spans="1:20" s="10" customFormat="1" ht="60" x14ac:dyDescent="0.25">
      <c r="A24" s="9"/>
      <c r="B24" s="27"/>
      <c r="C24" s="28" t="s">
        <v>46</v>
      </c>
      <c r="D24" s="29" t="s">
        <v>40</v>
      </c>
      <c r="E24" s="32">
        <f t="shared" si="30"/>
        <v>2000</v>
      </c>
      <c r="F24" s="30">
        <v>2000</v>
      </c>
      <c r="G24" s="30">
        <v>0</v>
      </c>
      <c r="H24" s="30">
        <v>0</v>
      </c>
      <c r="I24" s="32">
        <f t="shared" si="31"/>
        <v>2000</v>
      </c>
      <c r="J24" s="30">
        <v>2000</v>
      </c>
      <c r="K24" s="30">
        <v>0</v>
      </c>
      <c r="L24" s="30">
        <v>0</v>
      </c>
      <c r="M24" s="32">
        <f t="shared" si="32"/>
        <v>2000</v>
      </c>
      <c r="N24" s="30">
        <v>2000</v>
      </c>
      <c r="O24" s="30">
        <v>0</v>
      </c>
      <c r="P24" s="30">
        <v>0</v>
      </c>
      <c r="Q24" s="32">
        <f t="shared" si="33"/>
        <v>2000</v>
      </c>
      <c r="R24" s="30">
        <v>2000</v>
      </c>
      <c r="S24" s="30">
        <v>0</v>
      </c>
      <c r="T24" s="30">
        <v>0</v>
      </c>
    </row>
    <row r="25" spans="1:20" s="4" customFormat="1" ht="36" x14ac:dyDescent="0.25">
      <c r="A25" s="3"/>
      <c r="B25" s="23" t="s">
        <v>32</v>
      </c>
      <c r="C25" s="24"/>
      <c r="D25" s="25" t="s">
        <v>47</v>
      </c>
      <c r="E25" s="26">
        <f t="shared" si="6"/>
        <v>6630</v>
      </c>
      <c r="F25" s="31">
        <f>SUM(F26)</f>
        <v>6034</v>
      </c>
      <c r="G25" s="31">
        <f t="shared" ref="G25:H25" si="34">SUM(G26)</f>
        <v>582</v>
      </c>
      <c r="H25" s="31">
        <f t="shared" si="34"/>
        <v>14</v>
      </c>
      <c r="I25" s="26">
        <f>SUM(J25:L25)</f>
        <v>6634</v>
      </c>
      <c r="J25" s="31">
        <f>SUM(J26)</f>
        <v>6200</v>
      </c>
      <c r="K25" s="31">
        <f t="shared" ref="K25:L25" si="35">SUM(K26)</f>
        <v>419</v>
      </c>
      <c r="L25" s="31">
        <f t="shared" si="35"/>
        <v>15</v>
      </c>
      <c r="M25" s="26">
        <f>SUM(N25:P25)</f>
        <v>6215</v>
      </c>
      <c r="N25" s="31">
        <f>SUM(N26)</f>
        <v>6200</v>
      </c>
      <c r="O25" s="31">
        <f t="shared" ref="O25:P25" si="36">SUM(O26)</f>
        <v>0</v>
      </c>
      <c r="P25" s="31">
        <f t="shared" si="36"/>
        <v>15</v>
      </c>
      <c r="Q25" s="26">
        <f>SUM(R25:T25)</f>
        <v>6215</v>
      </c>
      <c r="R25" s="31">
        <f>SUM(R26)</f>
        <v>6200</v>
      </c>
      <c r="S25" s="31">
        <f t="shared" ref="S25:T25" si="37">SUM(S26)</f>
        <v>0</v>
      </c>
      <c r="T25" s="31">
        <f t="shared" si="37"/>
        <v>15</v>
      </c>
    </row>
    <row r="26" spans="1:20" s="10" customFormat="1" ht="30" x14ac:dyDescent="0.25">
      <c r="A26" s="9"/>
      <c r="B26" s="27"/>
      <c r="C26" s="28" t="s">
        <v>31</v>
      </c>
      <c r="D26" s="29" t="s">
        <v>33</v>
      </c>
      <c r="E26" s="32">
        <f t="shared" si="6"/>
        <v>6630</v>
      </c>
      <c r="F26" s="30">
        <v>6034</v>
      </c>
      <c r="G26" s="30">
        <v>582</v>
      </c>
      <c r="H26" s="30">
        <v>14</v>
      </c>
      <c r="I26" s="32">
        <f t="shared" si="8"/>
        <v>6634</v>
      </c>
      <c r="J26" s="30">
        <v>6200</v>
      </c>
      <c r="K26" s="30">
        <v>419</v>
      </c>
      <c r="L26" s="30">
        <v>15</v>
      </c>
      <c r="M26" s="32">
        <f>SUM(N26:P26)</f>
        <v>6215</v>
      </c>
      <c r="N26" s="30">
        <v>6200</v>
      </c>
      <c r="O26" s="30">
        <v>0</v>
      </c>
      <c r="P26" s="30">
        <v>15</v>
      </c>
      <c r="Q26" s="32">
        <f>SUM(R26:T26)</f>
        <v>6215</v>
      </c>
      <c r="R26" s="30">
        <v>6200</v>
      </c>
      <c r="S26" s="30">
        <v>0</v>
      </c>
      <c r="T26" s="30">
        <v>15</v>
      </c>
    </row>
    <row r="27" spans="1:20" ht="18" x14ac:dyDescent="0.25">
      <c r="B27" s="23" t="s">
        <v>48</v>
      </c>
      <c r="C27" s="24"/>
      <c r="D27" s="25" t="s">
        <v>34</v>
      </c>
      <c r="E27" s="26">
        <f>SUM(F27:H27)</f>
        <v>2683</v>
      </c>
      <c r="F27" s="31">
        <f>SUM(F28)</f>
        <v>2455</v>
      </c>
      <c r="G27" s="31">
        <f t="shared" ref="G27:H27" si="38">SUM(G28)</f>
        <v>0</v>
      </c>
      <c r="H27" s="31">
        <f t="shared" si="38"/>
        <v>228</v>
      </c>
      <c r="I27" s="26">
        <f>SUM(J27:L27)</f>
        <v>3083</v>
      </c>
      <c r="J27" s="31">
        <f>SUM(J28)</f>
        <v>2800</v>
      </c>
      <c r="K27" s="31">
        <f t="shared" ref="K27:L27" si="39">SUM(K28)</f>
        <v>0</v>
      </c>
      <c r="L27" s="31">
        <f t="shared" si="39"/>
        <v>283</v>
      </c>
      <c r="M27" s="26">
        <f>SUM(N27:P27)</f>
        <v>3300</v>
      </c>
      <c r="N27" s="31">
        <f>SUM(N28)</f>
        <v>2800</v>
      </c>
      <c r="O27" s="31">
        <f t="shared" ref="O27:P27" si="40">SUM(O28)</f>
        <v>0</v>
      </c>
      <c r="P27" s="31">
        <f t="shared" si="40"/>
        <v>500</v>
      </c>
      <c r="Q27" s="26">
        <f>SUM(R27:T27)</f>
        <v>3600</v>
      </c>
      <c r="R27" s="31">
        <f>SUM(R28)</f>
        <v>2800</v>
      </c>
      <c r="S27" s="31">
        <f t="shared" ref="S27:T27" si="41">SUM(S28)</f>
        <v>0</v>
      </c>
      <c r="T27" s="31">
        <f t="shared" si="41"/>
        <v>800</v>
      </c>
    </row>
    <row r="28" spans="1:20" ht="15.75" x14ac:dyDescent="0.25">
      <c r="B28" s="27"/>
      <c r="C28" s="28" t="s">
        <v>49</v>
      </c>
      <c r="D28" s="29" t="s">
        <v>35</v>
      </c>
      <c r="E28" s="32">
        <f>SUM(F28:H28)</f>
        <v>2683</v>
      </c>
      <c r="F28" s="30">
        <v>2455</v>
      </c>
      <c r="G28" s="30">
        <v>0</v>
      </c>
      <c r="H28" s="30">
        <v>228</v>
      </c>
      <c r="I28" s="32">
        <f>SUM(J28:L28)</f>
        <v>3083</v>
      </c>
      <c r="J28" s="30">
        <v>2800</v>
      </c>
      <c r="K28" s="30">
        <v>0</v>
      </c>
      <c r="L28" s="30">
        <v>283</v>
      </c>
      <c r="M28" s="32">
        <f>SUM(N28:P28)</f>
        <v>3300</v>
      </c>
      <c r="N28" s="30">
        <v>2800</v>
      </c>
      <c r="O28" s="30">
        <v>0</v>
      </c>
      <c r="P28" s="30">
        <v>500</v>
      </c>
      <c r="Q28" s="32">
        <f>SUM(R28:T28)</f>
        <v>3600</v>
      </c>
      <c r="R28" s="30">
        <v>2800</v>
      </c>
      <c r="S28" s="30">
        <v>0</v>
      </c>
      <c r="T28" s="30">
        <v>800</v>
      </c>
    </row>
    <row r="29" spans="1:20" s="57" customFormat="1" ht="20.25" x14ac:dyDescent="0.25">
      <c r="A29" s="51"/>
      <c r="B29" s="52" t="s">
        <v>50</v>
      </c>
      <c r="C29" s="53"/>
      <c r="D29" s="54" t="s">
        <v>51</v>
      </c>
      <c r="E29" s="55">
        <f t="shared" si="6"/>
        <v>2438000</v>
      </c>
      <c r="F29" s="56">
        <f>F30+F33+F44+F59</f>
        <v>2438000</v>
      </c>
      <c r="G29" s="56">
        <f t="shared" ref="G29:T29" si="42">G30+G33+G44+G59</f>
        <v>0</v>
      </c>
      <c r="H29" s="56">
        <f t="shared" si="42"/>
        <v>0</v>
      </c>
      <c r="I29" s="56">
        <f t="shared" si="42"/>
        <v>2500000</v>
      </c>
      <c r="J29" s="56">
        <f t="shared" si="42"/>
        <v>2500000</v>
      </c>
      <c r="K29" s="56">
        <f t="shared" si="42"/>
        <v>0</v>
      </c>
      <c r="L29" s="56">
        <f t="shared" si="42"/>
        <v>0</v>
      </c>
      <c r="M29" s="56">
        <f t="shared" si="42"/>
        <v>2570000</v>
      </c>
      <c r="N29" s="56">
        <f t="shared" si="42"/>
        <v>2570000</v>
      </c>
      <c r="O29" s="56">
        <f t="shared" si="42"/>
        <v>0</v>
      </c>
      <c r="P29" s="56">
        <f t="shared" si="42"/>
        <v>0</v>
      </c>
      <c r="Q29" s="56">
        <f t="shared" si="42"/>
        <v>2650000</v>
      </c>
      <c r="R29" s="56">
        <f t="shared" si="42"/>
        <v>2650000</v>
      </c>
      <c r="S29" s="56">
        <f t="shared" si="42"/>
        <v>0</v>
      </c>
      <c r="T29" s="56">
        <f t="shared" si="42"/>
        <v>0</v>
      </c>
    </row>
    <row r="30" spans="1:20" ht="18" x14ac:dyDescent="0.25">
      <c r="B30" s="23" t="s">
        <v>52</v>
      </c>
      <c r="C30" s="24"/>
      <c r="D30" s="25" t="s">
        <v>53</v>
      </c>
      <c r="E30" s="26">
        <f>SUM(F30:H30)</f>
        <v>1680000</v>
      </c>
      <c r="F30" s="31">
        <f>SUM(F31:F32)</f>
        <v>1680000</v>
      </c>
      <c r="G30" s="31">
        <f t="shared" ref="G30:H30" si="43">SUM(G31:G32)</f>
        <v>0</v>
      </c>
      <c r="H30" s="31">
        <f t="shared" si="43"/>
        <v>0</v>
      </c>
      <c r="I30" s="26">
        <f>SUM(J30:L30)</f>
        <v>1663000</v>
      </c>
      <c r="J30" s="31">
        <f>SUM(J31:J32)</f>
        <v>1663000</v>
      </c>
      <c r="K30" s="31">
        <f t="shared" ref="K30" si="44">SUM(K31:K32)</f>
        <v>0</v>
      </c>
      <c r="L30" s="31">
        <f t="shared" ref="L30" si="45">SUM(L31:L32)</f>
        <v>0</v>
      </c>
      <c r="M30" s="26">
        <f>SUM(N30:P30)</f>
        <v>1720000</v>
      </c>
      <c r="N30" s="31">
        <f>N31+N32</f>
        <v>1720000</v>
      </c>
      <c r="O30" s="31">
        <f t="shared" ref="O30" si="46">SUM(O31:O32)</f>
        <v>0</v>
      </c>
      <c r="P30" s="31">
        <f t="shared" ref="P30" si="47">SUM(P31:P32)</f>
        <v>0</v>
      </c>
      <c r="Q30" s="26">
        <f>SUM(R30:T30)</f>
        <v>1732000</v>
      </c>
      <c r="R30" s="31">
        <f>SUM(R31:R32)</f>
        <v>1732000</v>
      </c>
      <c r="S30" s="31">
        <f t="shared" ref="S30" si="48">SUM(S31:S32)</f>
        <v>0</v>
      </c>
      <c r="T30" s="31">
        <f t="shared" ref="T30" si="49">SUM(T31:T32)</f>
        <v>0</v>
      </c>
    </row>
    <row r="31" spans="1:20" ht="30" x14ac:dyDescent="0.25">
      <c r="B31" s="27"/>
      <c r="C31" s="28" t="s">
        <v>74</v>
      </c>
      <c r="D31" s="29" t="s">
        <v>54</v>
      </c>
      <c r="E31" s="32">
        <f>SUM(F31:H31)</f>
        <v>1570900</v>
      </c>
      <c r="F31" s="30">
        <v>1570900</v>
      </c>
      <c r="G31" s="30">
        <v>0</v>
      </c>
      <c r="H31" s="30">
        <v>0</v>
      </c>
      <c r="I31" s="32">
        <f t="shared" si="8"/>
        <v>1553000</v>
      </c>
      <c r="J31" s="30">
        <v>1553000</v>
      </c>
      <c r="K31" s="30">
        <v>0</v>
      </c>
      <c r="L31" s="30">
        <v>0</v>
      </c>
      <c r="M31" s="32">
        <f t="shared" si="10"/>
        <v>1599700</v>
      </c>
      <c r="N31" s="30">
        <f>2046300-446600</f>
        <v>1599700</v>
      </c>
      <c r="O31" s="30">
        <v>0</v>
      </c>
      <c r="P31" s="30">
        <v>0</v>
      </c>
      <c r="Q31" s="32">
        <f t="shared" si="12"/>
        <v>1605700</v>
      </c>
      <c r="R31" s="30">
        <v>1605700</v>
      </c>
      <c r="S31" s="30">
        <v>0</v>
      </c>
      <c r="T31" s="30">
        <v>0</v>
      </c>
    </row>
    <row r="32" spans="1:20" ht="60" x14ac:dyDescent="0.25">
      <c r="B32" s="27"/>
      <c r="C32" s="28" t="s">
        <v>73</v>
      </c>
      <c r="D32" s="29" t="s">
        <v>55</v>
      </c>
      <c r="E32" s="32">
        <f>SUM(F32:H32)</f>
        <v>109100</v>
      </c>
      <c r="F32" s="30">
        <v>109100</v>
      </c>
      <c r="G32" s="30">
        <v>0</v>
      </c>
      <c r="H32" s="30">
        <v>0</v>
      </c>
      <c r="I32" s="32">
        <f t="shared" si="8"/>
        <v>110000</v>
      </c>
      <c r="J32" s="30">
        <v>110000</v>
      </c>
      <c r="K32" s="30">
        <v>0</v>
      </c>
      <c r="L32" s="30">
        <v>0</v>
      </c>
      <c r="M32" s="32">
        <f t="shared" si="10"/>
        <v>120300</v>
      </c>
      <c r="N32" s="30">
        <v>120300</v>
      </c>
      <c r="O32" s="30">
        <v>0</v>
      </c>
      <c r="P32" s="30">
        <v>0</v>
      </c>
      <c r="Q32" s="32">
        <f t="shared" si="12"/>
        <v>126300</v>
      </c>
      <c r="R32" s="30">
        <v>126300</v>
      </c>
      <c r="S32" s="30">
        <v>0</v>
      </c>
      <c r="T32" s="30">
        <v>0</v>
      </c>
    </row>
    <row r="33" spans="2:20" ht="18" x14ac:dyDescent="0.25">
      <c r="B33" s="23" t="s">
        <v>56</v>
      </c>
      <c r="C33" s="24"/>
      <c r="D33" s="25" t="s">
        <v>57</v>
      </c>
      <c r="E33" s="26">
        <f>SUM(F33:H33)</f>
        <v>680000</v>
      </c>
      <c r="F33" s="31">
        <f>SUM(F34:F43)</f>
        <v>680000</v>
      </c>
      <c r="G33" s="31">
        <f t="shared" ref="G33:H33" si="50">SUM(G34:G43)</f>
        <v>0</v>
      </c>
      <c r="H33" s="31">
        <f t="shared" si="50"/>
        <v>0</v>
      </c>
      <c r="I33" s="26">
        <f>SUM(J33:L33)</f>
        <v>698000</v>
      </c>
      <c r="J33" s="31">
        <f>SUM(J34:J43)</f>
        <v>698000</v>
      </c>
      <c r="K33" s="31">
        <f t="shared" ref="K33:L33" si="51">SUM(K34:K43)</f>
        <v>0</v>
      </c>
      <c r="L33" s="31">
        <f t="shared" si="51"/>
        <v>0</v>
      </c>
      <c r="M33" s="26">
        <f>SUM(N33:P33)</f>
        <v>700000</v>
      </c>
      <c r="N33" s="31">
        <f>SUM(N34:N43)</f>
        <v>700000</v>
      </c>
      <c r="O33" s="31">
        <f t="shared" ref="O33:P33" si="52">SUM(O34:O43)</f>
        <v>0</v>
      </c>
      <c r="P33" s="31">
        <f t="shared" si="52"/>
        <v>0</v>
      </c>
      <c r="Q33" s="26">
        <f>SUM(R33:T33)</f>
        <v>707000</v>
      </c>
      <c r="R33" s="31">
        <f>SUM(R34:R43)</f>
        <v>707000</v>
      </c>
      <c r="S33" s="31">
        <f t="shared" ref="S33:T33" si="53">SUM(S34:S43)</f>
        <v>0</v>
      </c>
      <c r="T33" s="31">
        <f t="shared" si="53"/>
        <v>0</v>
      </c>
    </row>
    <row r="34" spans="2:20" ht="15.75" x14ac:dyDescent="0.25">
      <c r="B34" s="27"/>
      <c r="C34" s="28" t="s">
        <v>63</v>
      </c>
      <c r="D34" s="29" t="s">
        <v>58</v>
      </c>
      <c r="E34" s="32">
        <f t="shared" ref="E34:E43" si="54">SUM(F34:H34)</f>
        <v>279800</v>
      </c>
      <c r="F34" s="30">
        <v>279800</v>
      </c>
      <c r="G34" s="30"/>
      <c r="H34" s="30"/>
      <c r="I34" s="26">
        <f t="shared" ref="I34:I43" si="55">SUM(J34:L34)</f>
        <v>282000</v>
      </c>
      <c r="J34" s="30">
        <v>282000</v>
      </c>
      <c r="K34" s="30"/>
      <c r="L34" s="30"/>
      <c r="M34" s="26">
        <f t="shared" ref="M34:M43" si="56">SUM(N34:P34)</f>
        <v>279970</v>
      </c>
      <c r="N34" s="30">
        <v>279970</v>
      </c>
      <c r="O34" s="30"/>
      <c r="P34" s="30"/>
      <c r="Q34" s="26">
        <f t="shared" ref="Q34:Q43" si="57">SUM(R34:T34)</f>
        <v>259100</v>
      </c>
      <c r="R34" s="30">
        <v>259100</v>
      </c>
      <c r="S34" s="30"/>
      <c r="T34" s="30"/>
    </row>
    <row r="35" spans="2:20" ht="15.75" x14ac:dyDescent="0.25">
      <c r="B35" s="27"/>
      <c r="C35" s="28" t="s">
        <v>64</v>
      </c>
      <c r="D35" s="29" t="s">
        <v>95</v>
      </c>
      <c r="E35" s="32">
        <f t="shared" si="54"/>
        <v>231450</v>
      </c>
      <c r="F35" s="30">
        <v>231450</v>
      </c>
      <c r="G35" s="30"/>
      <c r="H35" s="30"/>
      <c r="I35" s="26">
        <f t="shared" si="55"/>
        <v>243309</v>
      </c>
      <c r="J35" s="30">
        <v>243309</v>
      </c>
      <c r="K35" s="30"/>
      <c r="L35" s="30"/>
      <c r="M35" s="26">
        <f t="shared" si="56"/>
        <v>244000</v>
      </c>
      <c r="N35" s="30">
        <v>244000</v>
      </c>
      <c r="O35" s="30"/>
      <c r="P35" s="30"/>
      <c r="Q35" s="26">
        <f t="shared" si="57"/>
        <v>268000</v>
      </c>
      <c r="R35" s="30">
        <v>268000</v>
      </c>
      <c r="S35" s="30"/>
      <c r="T35" s="30"/>
    </row>
    <row r="36" spans="2:20" ht="30" x14ac:dyDescent="0.25">
      <c r="B36" s="27"/>
      <c r="C36" s="28" t="s">
        <v>65</v>
      </c>
      <c r="D36" s="29" t="s">
        <v>94</v>
      </c>
      <c r="E36" s="32">
        <f t="shared" si="54"/>
        <v>121500</v>
      </c>
      <c r="F36" s="30">
        <v>121500</v>
      </c>
      <c r="G36" s="30"/>
      <c r="H36" s="30"/>
      <c r="I36" s="26">
        <f t="shared" si="55"/>
        <v>122500</v>
      </c>
      <c r="J36" s="30">
        <v>122500</v>
      </c>
      <c r="K36" s="30"/>
      <c r="L36" s="30"/>
      <c r="M36" s="26">
        <f t="shared" si="56"/>
        <v>123000</v>
      </c>
      <c r="N36" s="30">
        <v>123000</v>
      </c>
      <c r="O36" s="30"/>
      <c r="P36" s="30"/>
      <c r="Q36" s="26">
        <f t="shared" si="57"/>
        <v>123870</v>
      </c>
      <c r="R36" s="30">
        <v>123870</v>
      </c>
      <c r="S36" s="30"/>
      <c r="T36" s="30"/>
    </row>
    <row r="37" spans="2:20" ht="15.75" x14ac:dyDescent="0.25">
      <c r="B37" s="27"/>
      <c r="C37" s="28" t="s">
        <v>66</v>
      </c>
      <c r="D37" s="29" t="s">
        <v>93</v>
      </c>
      <c r="E37" s="32">
        <f t="shared" si="54"/>
        <v>720</v>
      </c>
      <c r="F37" s="30">
        <v>720</v>
      </c>
      <c r="G37" s="30"/>
      <c r="H37" s="30"/>
      <c r="I37" s="26">
        <f t="shared" si="55"/>
        <v>720</v>
      </c>
      <c r="J37" s="30">
        <v>720</v>
      </c>
      <c r="K37" s="30"/>
      <c r="L37" s="30"/>
      <c r="M37" s="26">
        <f t="shared" si="56"/>
        <v>720</v>
      </c>
      <c r="N37" s="30">
        <v>720</v>
      </c>
      <c r="O37" s="30"/>
      <c r="P37" s="30"/>
      <c r="Q37" s="26">
        <f t="shared" si="57"/>
        <v>720</v>
      </c>
      <c r="R37" s="30">
        <v>720</v>
      </c>
      <c r="S37" s="30"/>
      <c r="T37" s="30"/>
    </row>
    <row r="38" spans="2:20" ht="15.75" x14ac:dyDescent="0.25">
      <c r="B38" s="27"/>
      <c r="C38" s="28" t="s">
        <v>67</v>
      </c>
      <c r="D38" s="29" t="s">
        <v>59</v>
      </c>
      <c r="E38" s="32">
        <f t="shared" si="54"/>
        <v>22000</v>
      </c>
      <c r="F38" s="30">
        <v>22000</v>
      </c>
      <c r="G38" s="30"/>
      <c r="H38" s="30"/>
      <c r="I38" s="26">
        <f t="shared" si="55"/>
        <v>25000</v>
      </c>
      <c r="J38" s="30">
        <v>25000</v>
      </c>
      <c r="K38" s="30"/>
      <c r="L38" s="30"/>
      <c r="M38" s="26">
        <f t="shared" si="56"/>
        <v>28000</v>
      </c>
      <c r="N38" s="30">
        <v>28000</v>
      </c>
      <c r="O38" s="30"/>
      <c r="P38" s="30"/>
      <c r="Q38" s="26">
        <f t="shared" si="57"/>
        <v>31000</v>
      </c>
      <c r="R38" s="30">
        <v>31000</v>
      </c>
      <c r="S38" s="30"/>
      <c r="T38" s="30"/>
    </row>
    <row r="39" spans="2:20" ht="30" x14ac:dyDescent="0.25">
      <c r="B39" s="27"/>
      <c r="C39" s="28" t="s">
        <v>68</v>
      </c>
      <c r="D39" s="29" t="s">
        <v>92</v>
      </c>
      <c r="E39" s="32">
        <f t="shared" si="54"/>
        <v>15050</v>
      </c>
      <c r="F39" s="30">
        <v>15050</v>
      </c>
      <c r="G39" s="30"/>
      <c r="H39" s="30"/>
      <c r="I39" s="26">
        <f t="shared" si="55"/>
        <v>15040</v>
      </c>
      <c r="J39" s="30">
        <v>15040</v>
      </c>
      <c r="K39" s="30"/>
      <c r="L39" s="30"/>
      <c r="M39" s="26">
        <f t="shared" si="56"/>
        <v>15050</v>
      </c>
      <c r="N39" s="30">
        <v>15050</v>
      </c>
      <c r="O39" s="30"/>
      <c r="P39" s="30"/>
      <c r="Q39" s="26">
        <f t="shared" si="57"/>
        <v>15050</v>
      </c>
      <c r="R39" s="30">
        <v>15050</v>
      </c>
      <c r="S39" s="30"/>
      <c r="T39" s="30"/>
    </row>
    <row r="40" spans="2:20" ht="30" x14ac:dyDescent="0.25">
      <c r="B40" s="27"/>
      <c r="C40" s="28" t="s">
        <v>69</v>
      </c>
      <c r="D40" s="29" t="s">
        <v>91</v>
      </c>
      <c r="E40" s="32">
        <f t="shared" si="54"/>
        <v>2100</v>
      </c>
      <c r="F40" s="30">
        <v>2100</v>
      </c>
      <c r="G40" s="30"/>
      <c r="H40" s="30"/>
      <c r="I40" s="26">
        <f t="shared" si="55"/>
        <v>2090</v>
      </c>
      <c r="J40" s="30">
        <v>2090</v>
      </c>
      <c r="K40" s="30"/>
      <c r="L40" s="30"/>
      <c r="M40" s="26">
        <f t="shared" si="56"/>
        <v>2065</v>
      </c>
      <c r="N40" s="30">
        <v>2065</v>
      </c>
      <c r="O40" s="30"/>
      <c r="P40" s="30"/>
      <c r="Q40" s="26">
        <f t="shared" si="57"/>
        <v>2065</v>
      </c>
      <c r="R40" s="30">
        <v>2065</v>
      </c>
      <c r="S40" s="30"/>
      <c r="T40" s="30"/>
    </row>
    <row r="41" spans="2:20" ht="15.75" x14ac:dyDescent="0.25">
      <c r="B41" s="27"/>
      <c r="C41" s="28" t="s">
        <v>70</v>
      </c>
      <c r="D41" s="29" t="s">
        <v>60</v>
      </c>
      <c r="E41" s="32">
        <f t="shared" si="54"/>
        <v>6300</v>
      </c>
      <c r="F41" s="30">
        <v>6300</v>
      </c>
      <c r="G41" s="30"/>
      <c r="H41" s="30"/>
      <c r="I41" s="26">
        <f t="shared" si="55"/>
        <v>6300</v>
      </c>
      <c r="J41" s="30">
        <v>6300</v>
      </c>
      <c r="K41" s="30"/>
      <c r="L41" s="30"/>
      <c r="M41" s="26">
        <f t="shared" si="56"/>
        <v>6300</v>
      </c>
      <c r="N41" s="30">
        <v>6300</v>
      </c>
      <c r="O41" s="30"/>
      <c r="P41" s="30"/>
      <c r="Q41" s="26">
        <f t="shared" si="57"/>
        <v>6300</v>
      </c>
      <c r="R41" s="30">
        <v>6300</v>
      </c>
      <c r="S41" s="30"/>
      <c r="T41" s="30"/>
    </row>
    <row r="42" spans="2:20" ht="15.75" x14ac:dyDescent="0.25">
      <c r="B42" s="27"/>
      <c r="C42" s="28" t="s">
        <v>71</v>
      </c>
      <c r="D42" s="29" t="s">
        <v>61</v>
      </c>
      <c r="E42" s="32">
        <f t="shared" si="54"/>
        <v>900</v>
      </c>
      <c r="F42" s="30">
        <v>900</v>
      </c>
      <c r="G42" s="30"/>
      <c r="H42" s="30"/>
      <c r="I42" s="26">
        <f t="shared" si="55"/>
        <v>861</v>
      </c>
      <c r="J42" s="30">
        <v>861</v>
      </c>
      <c r="K42" s="30"/>
      <c r="L42" s="30"/>
      <c r="M42" s="26">
        <f t="shared" si="56"/>
        <v>715</v>
      </c>
      <c r="N42" s="30">
        <v>715</v>
      </c>
      <c r="O42" s="30"/>
      <c r="P42" s="30"/>
      <c r="Q42" s="26">
        <f t="shared" si="57"/>
        <v>715</v>
      </c>
      <c r="R42" s="30">
        <v>715</v>
      </c>
      <c r="S42" s="30"/>
      <c r="T42" s="30"/>
    </row>
    <row r="43" spans="2:20" ht="30" x14ac:dyDescent="0.25">
      <c r="B43" s="27"/>
      <c r="C43" s="28" t="s">
        <v>72</v>
      </c>
      <c r="D43" s="29" t="s">
        <v>62</v>
      </c>
      <c r="E43" s="32">
        <f t="shared" si="54"/>
        <v>180</v>
      </c>
      <c r="F43" s="30">
        <v>180</v>
      </c>
      <c r="G43" s="30"/>
      <c r="H43" s="30"/>
      <c r="I43" s="26">
        <f t="shared" si="55"/>
        <v>180</v>
      </c>
      <c r="J43" s="30">
        <v>180</v>
      </c>
      <c r="K43" s="30"/>
      <c r="L43" s="30"/>
      <c r="M43" s="26">
        <f t="shared" si="56"/>
        <v>180</v>
      </c>
      <c r="N43" s="30">
        <v>180</v>
      </c>
      <c r="O43" s="30"/>
      <c r="P43" s="30"/>
      <c r="Q43" s="26">
        <f t="shared" si="57"/>
        <v>180</v>
      </c>
      <c r="R43" s="30">
        <v>180</v>
      </c>
      <c r="S43" s="30"/>
      <c r="T43" s="30"/>
    </row>
    <row r="44" spans="2:20" ht="18" x14ac:dyDescent="0.25">
      <c r="B44" s="23" t="s">
        <v>75</v>
      </c>
      <c r="C44" s="24"/>
      <c r="D44" s="25" t="s">
        <v>90</v>
      </c>
      <c r="E44" s="26">
        <f t="shared" si="6"/>
        <v>23000</v>
      </c>
      <c r="F44" s="31">
        <f t="shared" ref="F44:T44" si="58">SUM(F45:F58)</f>
        <v>23000</v>
      </c>
      <c r="G44" s="31">
        <f t="shared" si="58"/>
        <v>0</v>
      </c>
      <c r="H44" s="31">
        <f t="shared" si="58"/>
        <v>0</v>
      </c>
      <c r="I44" s="26">
        <f t="shared" si="8"/>
        <v>26000</v>
      </c>
      <c r="J44" s="31">
        <f t="shared" si="58"/>
        <v>26000</v>
      </c>
      <c r="K44" s="31">
        <f t="shared" si="58"/>
        <v>0</v>
      </c>
      <c r="L44" s="31">
        <f t="shared" si="58"/>
        <v>0</v>
      </c>
      <c r="M44" s="26">
        <f t="shared" si="10"/>
        <v>27000</v>
      </c>
      <c r="N44" s="31">
        <f t="shared" si="58"/>
        <v>27000</v>
      </c>
      <c r="O44" s="31">
        <f t="shared" si="58"/>
        <v>0</v>
      </c>
      <c r="P44" s="31">
        <f t="shared" si="58"/>
        <v>0</v>
      </c>
      <c r="Q44" s="26">
        <f t="shared" si="12"/>
        <v>29000</v>
      </c>
      <c r="R44" s="31">
        <f t="shared" si="58"/>
        <v>29000</v>
      </c>
      <c r="S44" s="31">
        <f t="shared" si="58"/>
        <v>0</v>
      </c>
      <c r="T44" s="31">
        <f t="shared" si="58"/>
        <v>0</v>
      </c>
    </row>
    <row r="45" spans="2:20" ht="30" x14ac:dyDescent="0.25">
      <c r="B45" s="27"/>
      <c r="C45" s="28" t="s">
        <v>96</v>
      </c>
      <c r="D45" s="29" t="s">
        <v>76</v>
      </c>
      <c r="E45" s="32">
        <f t="shared" si="6"/>
        <v>2500</v>
      </c>
      <c r="F45" s="33">
        <v>2500</v>
      </c>
      <c r="G45" s="33">
        <v>0</v>
      </c>
      <c r="H45" s="33">
        <v>0</v>
      </c>
      <c r="I45" s="32">
        <f t="shared" si="8"/>
        <v>2761</v>
      </c>
      <c r="J45" s="33">
        <v>2761</v>
      </c>
      <c r="K45" s="33">
        <v>0</v>
      </c>
      <c r="L45" s="33">
        <v>0</v>
      </c>
      <c r="M45" s="32">
        <f t="shared" si="10"/>
        <v>2830</v>
      </c>
      <c r="N45" s="33">
        <v>2830</v>
      </c>
      <c r="O45" s="33">
        <v>0</v>
      </c>
      <c r="P45" s="33">
        <v>0</v>
      </c>
      <c r="Q45" s="32">
        <f t="shared" si="12"/>
        <v>3000</v>
      </c>
      <c r="R45" s="33">
        <v>3000</v>
      </c>
      <c r="S45" s="33">
        <v>0</v>
      </c>
      <c r="T45" s="33">
        <v>0</v>
      </c>
    </row>
    <row r="46" spans="2:20" x14ac:dyDescent="0.25">
      <c r="B46" s="27"/>
      <c r="C46" s="28" t="s">
        <v>97</v>
      </c>
      <c r="D46" s="29" t="s">
        <v>77</v>
      </c>
      <c r="E46" s="32">
        <f t="shared" si="6"/>
        <v>1000</v>
      </c>
      <c r="F46" s="33">
        <v>1000</v>
      </c>
      <c r="G46" s="33">
        <v>0</v>
      </c>
      <c r="H46" s="33">
        <v>0</v>
      </c>
      <c r="I46" s="32">
        <f t="shared" si="8"/>
        <v>1200</v>
      </c>
      <c r="J46" s="33">
        <v>1200</v>
      </c>
      <c r="K46" s="33">
        <v>0</v>
      </c>
      <c r="L46" s="33">
        <v>0</v>
      </c>
      <c r="M46" s="32">
        <f t="shared" si="10"/>
        <v>1500</v>
      </c>
      <c r="N46" s="33">
        <v>1500</v>
      </c>
      <c r="O46" s="33">
        <v>0</v>
      </c>
      <c r="P46" s="33">
        <v>0</v>
      </c>
      <c r="Q46" s="32">
        <f t="shared" si="12"/>
        <v>1530</v>
      </c>
      <c r="R46" s="33">
        <v>1530</v>
      </c>
      <c r="S46" s="33">
        <v>0</v>
      </c>
      <c r="T46" s="33">
        <v>0</v>
      </c>
    </row>
    <row r="47" spans="2:20" x14ac:dyDescent="0.25">
      <c r="B47" s="27"/>
      <c r="C47" s="28" t="s">
        <v>98</v>
      </c>
      <c r="D47" s="29" t="s">
        <v>78</v>
      </c>
      <c r="E47" s="32">
        <f t="shared" si="6"/>
        <v>1700</v>
      </c>
      <c r="F47" s="33">
        <v>1700</v>
      </c>
      <c r="G47" s="33">
        <v>0</v>
      </c>
      <c r="H47" s="33">
        <v>0</v>
      </c>
      <c r="I47" s="32">
        <f t="shared" si="8"/>
        <v>1800</v>
      </c>
      <c r="J47" s="33">
        <v>1800</v>
      </c>
      <c r="K47" s="33">
        <v>0</v>
      </c>
      <c r="L47" s="33">
        <v>0</v>
      </c>
      <c r="M47" s="32">
        <f t="shared" si="10"/>
        <v>1900</v>
      </c>
      <c r="N47" s="33">
        <v>1900</v>
      </c>
      <c r="O47" s="33">
        <v>0</v>
      </c>
      <c r="P47" s="33">
        <v>0</v>
      </c>
      <c r="Q47" s="32">
        <f t="shared" si="12"/>
        <v>1910</v>
      </c>
      <c r="R47" s="33">
        <v>1910</v>
      </c>
      <c r="S47" s="33">
        <v>0</v>
      </c>
      <c r="T47" s="33">
        <v>0</v>
      </c>
    </row>
    <row r="48" spans="2:20" x14ac:dyDescent="0.25">
      <c r="B48" s="27"/>
      <c r="C48" s="28" t="s">
        <v>99</v>
      </c>
      <c r="D48" s="29" t="s">
        <v>79</v>
      </c>
      <c r="E48" s="32">
        <f t="shared" si="6"/>
        <v>40</v>
      </c>
      <c r="F48" s="33">
        <v>40</v>
      </c>
      <c r="G48" s="33">
        <v>0</v>
      </c>
      <c r="H48" s="33">
        <v>0</v>
      </c>
      <c r="I48" s="32">
        <f t="shared" si="8"/>
        <v>0</v>
      </c>
      <c r="J48" s="33">
        <v>0</v>
      </c>
      <c r="K48" s="33">
        <v>0</v>
      </c>
      <c r="L48" s="33">
        <v>0</v>
      </c>
      <c r="M48" s="32">
        <f t="shared" si="10"/>
        <v>0</v>
      </c>
      <c r="N48" s="33">
        <v>0</v>
      </c>
      <c r="O48" s="33">
        <v>0</v>
      </c>
      <c r="P48" s="33">
        <v>0</v>
      </c>
      <c r="Q48" s="32">
        <f t="shared" si="12"/>
        <v>0</v>
      </c>
      <c r="R48" s="33">
        <v>0</v>
      </c>
      <c r="S48" s="33">
        <v>0</v>
      </c>
      <c r="T48" s="33">
        <v>0</v>
      </c>
    </row>
    <row r="49" spans="1:20" x14ac:dyDescent="0.25">
      <c r="B49" s="27"/>
      <c r="C49" s="28" t="s">
        <v>100</v>
      </c>
      <c r="D49" s="29" t="s">
        <v>80</v>
      </c>
      <c r="E49" s="32">
        <f t="shared" si="6"/>
        <v>4500</v>
      </c>
      <c r="F49" s="33">
        <v>4500</v>
      </c>
      <c r="G49" s="33">
        <v>0</v>
      </c>
      <c r="H49" s="33">
        <v>0</v>
      </c>
      <c r="I49" s="32">
        <f t="shared" si="8"/>
        <v>5000</v>
      </c>
      <c r="J49" s="33">
        <v>5000</v>
      </c>
      <c r="K49" s="33">
        <v>0</v>
      </c>
      <c r="L49" s="33">
        <v>0</v>
      </c>
      <c r="M49" s="32">
        <f t="shared" si="10"/>
        <v>5000</v>
      </c>
      <c r="N49" s="33">
        <v>5000</v>
      </c>
      <c r="O49" s="33">
        <v>0</v>
      </c>
      <c r="P49" s="33">
        <v>0</v>
      </c>
      <c r="Q49" s="32">
        <f t="shared" si="12"/>
        <v>5050</v>
      </c>
      <c r="R49" s="33">
        <v>5050</v>
      </c>
      <c r="S49" s="33">
        <v>0</v>
      </c>
      <c r="T49" s="33">
        <v>0</v>
      </c>
    </row>
    <row r="50" spans="1:20" x14ac:dyDescent="0.25">
      <c r="B50" s="27"/>
      <c r="C50" s="28" t="s">
        <v>101</v>
      </c>
      <c r="D50" s="29" t="s">
        <v>81</v>
      </c>
      <c r="E50" s="32">
        <f t="shared" si="6"/>
        <v>2250</v>
      </c>
      <c r="F50" s="33">
        <v>2250</v>
      </c>
      <c r="G50" s="33">
        <v>0</v>
      </c>
      <c r="H50" s="33">
        <v>0</v>
      </c>
      <c r="I50" s="32">
        <f t="shared" si="8"/>
        <v>2350</v>
      </c>
      <c r="J50" s="33">
        <v>2350</v>
      </c>
      <c r="K50" s="33">
        <v>0</v>
      </c>
      <c r="L50" s="33">
        <v>0</v>
      </c>
      <c r="M50" s="32">
        <f t="shared" si="10"/>
        <v>2500</v>
      </c>
      <c r="N50" s="33">
        <v>2500</v>
      </c>
      <c r="O50" s="33">
        <v>0</v>
      </c>
      <c r="P50" s="33">
        <v>0</v>
      </c>
      <c r="Q50" s="32">
        <f t="shared" si="12"/>
        <v>3140</v>
      </c>
      <c r="R50" s="33">
        <v>3140</v>
      </c>
      <c r="S50" s="33">
        <v>0</v>
      </c>
      <c r="T50" s="33">
        <v>0</v>
      </c>
    </row>
    <row r="51" spans="1:20" x14ac:dyDescent="0.25">
      <c r="B51" s="27"/>
      <c r="C51" s="28" t="s">
        <v>102</v>
      </c>
      <c r="D51" s="29" t="s">
        <v>82</v>
      </c>
      <c r="E51" s="32">
        <f t="shared" si="6"/>
        <v>60</v>
      </c>
      <c r="F51" s="33">
        <v>60</v>
      </c>
      <c r="G51" s="33">
        <v>0</v>
      </c>
      <c r="H51" s="33">
        <v>0</v>
      </c>
      <c r="I51" s="32">
        <f t="shared" si="8"/>
        <v>70</v>
      </c>
      <c r="J51" s="33">
        <v>70</v>
      </c>
      <c r="K51" s="33">
        <v>0</v>
      </c>
      <c r="L51" s="33">
        <v>0</v>
      </c>
      <c r="M51" s="32">
        <f t="shared" si="10"/>
        <v>70</v>
      </c>
      <c r="N51" s="33">
        <v>70</v>
      </c>
      <c r="O51" s="33">
        <v>0</v>
      </c>
      <c r="P51" s="33">
        <v>0</v>
      </c>
      <c r="Q51" s="32">
        <f t="shared" si="12"/>
        <v>70</v>
      </c>
      <c r="R51" s="33">
        <v>70</v>
      </c>
      <c r="S51" s="33">
        <v>0</v>
      </c>
      <c r="T51" s="33">
        <v>0</v>
      </c>
    </row>
    <row r="52" spans="1:20" x14ac:dyDescent="0.25">
      <c r="B52" s="27"/>
      <c r="C52" s="28" t="s">
        <v>103</v>
      </c>
      <c r="D52" s="29" t="s">
        <v>83</v>
      </c>
      <c r="E52" s="32">
        <f t="shared" si="6"/>
        <v>400</v>
      </c>
      <c r="F52" s="33">
        <v>400</v>
      </c>
      <c r="G52" s="33">
        <v>0</v>
      </c>
      <c r="H52" s="33">
        <v>0</v>
      </c>
      <c r="I52" s="32">
        <f t="shared" si="8"/>
        <v>450</v>
      </c>
      <c r="J52" s="33">
        <v>450</v>
      </c>
      <c r="K52" s="33">
        <v>0</v>
      </c>
      <c r="L52" s="33">
        <v>0</v>
      </c>
      <c r="M52" s="32">
        <f t="shared" si="10"/>
        <v>500</v>
      </c>
      <c r="N52" s="33">
        <v>500</v>
      </c>
      <c r="O52" s="33">
        <v>0</v>
      </c>
      <c r="P52" s="33">
        <v>0</v>
      </c>
      <c r="Q52" s="32">
        <f t="shared" si="12"/>
        <v>600</v>
      </c>
      <c r="R52" s="33">
        <v>600</v>
      </c>
      <c r="S52" s="33">
        <v>0</v>
      </c>
      <c r="T52" s="33">
        <v>0</v>
      </c>
    </row>
    <row r="53" spans="1:20" x14ac:dyDescent="0.25">
      <c r="B53" s="27"/>
      <c r="C53" s="28" t="s">
        <v>104</v>
      </c>
      <c r="D53" s="29" t="s">
        <v>84</v>
      </c>
      <c r="E53" s="32">
        <f t="shared" si="6"/>
        <v>5500</v>
      </c>
      <c r="F53" s="33">
        <v>5500</v>
      </c>
      <c r="G53" s="33">
        <v>0</v>
      </c>
      <c r="H53" s="33">
        <v>0</v>
      </c>
      <c r="I53" s="32">
        <f t="shared" si="8"/>
        <v>6600</v>
      </c>
      <c r="J53" s="33">
        <v>6600</v>
      </c>
      <c r="K53" s="33">
        <v>0</v>
      </c>
      <c r="L53" s="33">
        <v>0</v>
      </c>
      <c r="M53" s="32">
        <f t="shared" si="10"/>
        <v>6600</v>
      </c>
      <c r="N53" s="33">
        <v>6600</v>
      </c>
      <c r="O53" s="33">
        <v>0</v>
      </c>
      <c r="P53" s="33">
        <v>0</v>
      </c>
      <c r="Q53" s="32">
        <f t="shared" si="12"/>
        <v>7000</v>
      </c>
      <c r="R53" s="33">
        <v>7000</v>
      </c>
      <c r="S53" s="33">
        <v>0</v>
      </c>
      <c r="T53" s="33">
        <v>0</v>
      </c>
    </row>
    <row r="54" spans="1:20" x14ac:dyDescent="0.25">
      <c r="B54" s="27"/>
      <c r="C54" s="28" t="s">
        <v>105</v>
      </c>
      <c r="D54" s="29" t="s">
        <v>85</v>
      </c>
      <c r="E54" s="32">
        <f t="shared" si="6"/>
        <v>2600</v>
      </c>
      <c r="F54" s="33">
        <v>2600</v>
      </c>
      <c r="G54" s="33">
        <v>0</v>
      </c>
      <c r="H54" s="33">
        <v>0</v>
      </c>
      <c r="I54" s="32">
        <f t="shared" si="8"/>
        <v>3000</v>
      </c>
      <c r="J54" s="33">
        <v>3000</v>
      </c>
      <c r="K54" s="33">
        <v>0</v>
      </c>
      <c r="L54" s="33">
        <v>0</v>
      </c>
      <c r="M54" s="32">
        <f t="shared" si="10"/>
        <v>3000</v>
      </c>
      <c r="N54" s="33">
        <v>3000</v>
      </c>
      <c r="O54" s="33">
        <v>0</v>
      </c>
      <c r="P54" s="33">
        <v>0</v>
      </c>
      <c r="Q54" s="32">
        <f t="shared" si="12"/>
        <v>3000</v>
      </c>
      <c r="R54" s="33">
        <v>3000</v>
      </c>
      <c r="S54" s="33">
        <v>0</v>
      </c>
      <c r="T54" s="33">
        <v>0</v>
      </c>
    </row>
    <row r="55" spans="1:20" x14ac:dyDescent="0.25">
      <c r="B55" s="27"/>
      <c r="C55" s="28" t="s">
        <v>106</v>
      </c>
      <c r="D55" s="29" t="s">
        <v>86</v>
      </c>
      <c r="E55" s="32">
        <f t="shared" si="6"/>
        <v>760</v>
      </c>
      <c r="F55" s="33">
        <v>760</v>
      </c>
      <c r="G55" s="33">
        <v>0</v>
      </c>
      <c r="H55" s="33">
        <v>0</v>
      </c>
      <c r="I55" s="32">
        <f t="shared" si="8"/>
        <v>800</v>
      </c>
      <c r="J55" s="33">
        <v>800</v>
      </c>
      <c r="K55" s="33">
        <v>0</v>
      </c>
      <c r="L55" s="33">
        <v>0</v>
      </c>
      <c r="M55" s="32">
        <f t="shared" si="10"/>
        <v>800</v>
      </c>
      <c r="N55" s="33">
        <v>800</v>
      </c>
      <c r="O55" s="33">
        <v>0</v>
      </c>
      <c r="P55" s="33">
        <v>0</v>
      </c>
      <c r="Q55" s="32">
        <f t="shared" si="12"/>
        <v>800</v>
      </c>
      <c r="R55" s="33">
        <v>800</v>
      </c>
      <c r="S55" s="33">
        <v>0</v>
      </c>
      <c r="T55" s="33">
        <v>0</v>
      </c>
    </row>
    <row r="56" spans="1:20" x14ac:dyDescent="0.25">
      <c r="B56" s="27"/>
      <c r="C56" s="28" t="s">
        <v>107</v>
      </c>
      <c r="D56" s="29" t="s">
        <v>87</v>
      </c>
      <c r="E56" s="32">
        <f t="shared" si="6"/>
        <v>1500</v>
      </c>
      <c r="F56" s="33">
        <v>1500</v>
      </c>
      <c r="G56" s="33">
        <v>0</v>
      </c>
      <c r="H56" s="33">
        <v>0</v>
      </c>
      <c r="I56" s="32">
        <f t="shared" si="8"/>
        <v>1550</v>
      </c>
      <c r="J56" s="33">
        <v>1550</v>
      </c>
      <c r="K56" s="33">
        <v>0</v>
      </c>
      <c r="L56" s="33">
        <v>0</v>
      </c>
      <c r="M56" s="32">
        <f t="shared" si="10"/>
        <v>1600</v>
      </c>
      <c r="N56" s="33">
        <v>1600</v>
      </c>
      <c r="O56" s="33">
        <v>0</v>
      </c>
      <c r="P56" s="33">
        <v>0</v>
      </c>
      <c r="Q56" s="32">
        <f t="shared" si="12"/>
        <v>1950</v>
      </c>
      <c r="R56" s="33">
        <v>1950</v>
      </c>
      <c r="S56" s="33">
        <v>0</v>
      </c>
      <c r="T56" s="33">
        <v>0</v>
      </c>
    </row>
    <row r="57" spans="1:20" ht="30" x14ac:dyDescent="0.25">
      <c r="B57" s="27"/>
      <c r="C57" s="28" t="s">
        <v>108</v>
      </c>
      <c r="D57" s="29" t="s">
        <v>88</v>
      </c>
      <c r="E57" s="32">
        <f t="shared" si="6"/>
        <v>144</v>
      </c>
      <c r="F57" s="33">
        <v>144</v>
      </c>
      <c r="G57" s="33">
        <v>0</v>
      </c>
      <c r="H57" s="33">
        <v>0</v>
      </c>
      <c r="I57" s="32">
        <f t="shared" si="8"/>
        <v>200</v>
      </c>
      <c r="J57" s="33">
        <v>200</v>
      </c>
      <c r="K57" s="33">
        <v>0</v>
      </c>
      <c r="L57" s="33">
        <v>0</v>
      </c>
      <c r="M57" s="32">
        <f t="shared" si="10"/>
        <v>250</v>
      </c>
      <c r="N57" s="33">
        <v>250</v>
      </c>
      <c r="O57" s="33">
        <v>0</v>
      </c>
      <c r="P57" s="33">
        <v>0</v>
      </c>
      <c r="Q57" s="32">
        <f t="shared" si="12"/>
        <v>300</v>
      </c>
      <c r="R57" s="33">
        <v>300</v>
      </c>
      <c r="S57" s="33">
        <v>0</v>
      </c>
      <c r="T57" s="33">
        <v>0</v>
      </c>
    </row>
    <row r="58" spans="1:20" ht="30" x14ac:dyDescent="0.25">
      <c r="B58" s="27"/>
      <c r="C58" s="28" t="s">
        <v>109</v>
      </c>
      <c r="D58" s="29" t="s">
        <v>89</v>
      </c>
      <c r="E58" s="32">
        <f t="shared" si="6"/>
        <v>46</v>
      </c>
      <c r="F58" s="33">
        <v>46</v>
      </c>
      <c r="G58" s="33">
        <v>0</v>
      </c>
      <c r="H58" s="33">
        <v>0</v>
      </c>
      <c r="I58" s="32">
        <f t="shared" si="8"/>
        <v>219</v>
      </c>
      <c r="J58" s="33">
        <v>219</v>
      </c>
      <c r="K58" s="33">
        <v>0</v>
      </c>
      <c r="L58" s="33">
        <v>0</v>
      </c>
      <c r="M58" s="32">
        <f t="shared" si="10"/>
        <v>450</v>
      </c>
      <c r="N58" s="33">
        <v>450</v>
      </c>
      <c r="O58" s="33">
        <v>0</v>
      </c>
      <c r="P58" s="33">
        <v>0</v>
      </c>
      <c r="Q58" s="32">
        <f t="shared" si="12"/>
        <v>650</v>
      </c>
      <c r="R58" s="33">
        <v>650</v>
      </c>
      <c r="S58" s="33">
        <v>0</v>
      </c>
      <c r="T58" s="33">
        <v>0</v>
      </c>
    </row>
    <row r="59" spans="1:20" ht="18" x14ac:dyDescent="0.25">
      <c r="B59" s="23" t="s">
        <v>409</v>
      </c>
      <c r="C59" s="24"/>
      <c r="D59" s="25" t="s">
        <v>410</v>
      </c>
      <c r="E59" s="26">
        <f t="shared" si="6"/>
        <v>55000</v>
      </c>
      <c r="F59" s="31">
        <v>55000</v>
      </c>
      <c r="G59" s="31">
        <v>0</v>
      </c>
      <c r="H59" s="31">
        <v>0</v>
      </c>
      <c r="I59" s="26">
        <f t="shared" si="8"/>
        <v>113000</v>
      </c>
      <c r="J59" s="31">
        <v>113000</v>
      </c>
      <c r="K59" s="31">
        <v>0</v>
      </c>
      <c r="L59" s="31">
        <v>0</v>
      </c>
      <c r="M59" s="26">
        <f t="shared" si="10"/>
        <v>123000</v>
      </c>
      <c r="N59" s="31">
        <v>123000</v>
      </c>
      <c r="O59" s="31">
        <v>0</v>
      </c>
      <c r="P59" s="31">
        <v>0</v>
      </c>
      <c r="Q59" s="26">
        <f t="shared" si="12"/>
        <v>182000</v>
      </c>
      <c r="R59" s="31">
        <v>182000</v>
      </c>
      <c r="S59" s="31">
        <v>0</v>
      </c>
      <c r="T59" s="31">
        <v>0</v>
      </c>
    </row>
    <row r="60" spans="1:20" s="57" customFormat="1" ht="20.25" x14ac:dyDescent="0.25">
      <c r="A60" s="51"/>
      <c r="B60" s="52" t="s">
        <v>110</v>
      </c>
      <c r="C60" s="53"/>
      <c r="D60" s="54" t="s">
        <v>111</v>
      </c>
      <c r="E60" s="56">
        <f t="shared" si="6"/>
        <v>894454</v>
      </c>
      <c r="F60" s="56">
        <f>F61+F62+F138+F201</f>
        <v>894454</v>
      </c>
      <c r="G60" s="56">
        <f t="shared" ref="G60:H60" si="59">G61+G62+G138+G201</f>
        <v>0</v>
      </c>
      <c r="H60" s="56">
        <f t="shared" si="59"/>
        <v>0</v>
      </c>
      <c r="I60" s="56">
        <f t="shared" si="8"/>
        <v>910000</v>
      </c>
      <c r="J60" s="56">
        <f>J61+J62+J138+J201</f>
        <v>910000</v>
      </c>
      <c r="K60" s="56">
        <f t="shared" ref="K60" si="60">K61+K62+K138+K201</f>
        <v>0</v>
      </c>
      <c r="L60" s="56">
        <f t="shared" ref="L60" si="61">L61+L62+L138+L201</f>
        <v>0</v>
      </c>
      <c r="M60" s="56">
        <f t="shared" si="10"/>
        <v>940000</v>
      </c>
      <c r="N60" s="56">
        <f>N61+N62+N138+N201</f>
        <v>940000</v>
      </c>
      <c r="O60" s="56">
        <f t="shared" ref="O60" si="62">O61+O62+O138+O201</f>
        <v>0</v>
      </c>
      <c r="P60" s="56">
        <f t="shared" ref="P60" si="63">P61+P62+P138+P201</f>
        <v>0</v>
      </c>
      <c r="Q60" s="56">
        <f t="shared" si="12"/>
        <v>960000</v>
      </c>
      <c r="R60" s="56">
        <f t="shared" ref="R60:S60" si="64">R61+R62+R138+R201</f>
        <v>960000</v>
      </c>
      <c r="S60" s="56">
        <f t="shared" si="64"/>
        <v>0</v>
      </c>
      <c r="T60" s="56">
        <f t="shared" ref="T60" si="65">T61+T62+T138+T201</f>
        <v>0</v>
      </c>
    </row>
    <row r="61" spans="1:20" ht="18" x14ac:dyDescent="0.25">
      <c r="B61" s="23" t="s">
        <v>112</v>
      </c>
      <c r="C61" s="24"/>
      <c r="D61" s="25" t="s">
        <v>113</v>
      </c>
      <c r="E61" s="26">
        <f t="shared" si="6"/>
        <v>660000</v>
      </c>
      <c r="F61" s="31">
        <v>660000</v>
      </c>
      <c r="G61" s="31">
        <v>0</v>
      </c>
      <c r="H61" s="31">
        <v>0</v>
      </c>
      <c r="I61" s="26">
        <f t="shared" si="8"/>
        <v>650000</v>
      </c>
      <c r="J61" s="31">
        <v>650000</v>
      </c>
      <c r="K61" s="31">
        <v>0</v>
      </c>
      <c r="L61" s="31">
        <v>0</v>
      </c>
      <c r="M61" s="26">
        <f t="shared" si="10"/>
        <v>650000</v>
      </c>
      <c r="N61" s="31">
        <v>650000</v>
      </c>
      <c r="O61" s="31">
        <v>0</v>
      </c>
      <c r="P61" s="31">
        <v>0</v>
      </c>
      <c r="Q61" s="26">
        <f t="shared" si="12"/>
        <v>660000</v>
      </c>
      <c r="R61" s="31">
        <v>660000</v>
      </c>
      <c r="S61" s="31">
        <v>0</v>
      </c>
      <c r="T61" s="31">
        <v>0</v>
      </c>
    </row>
    <row r="62" spans="1:20" ht="18.75" x14ac:dyDescent="0.25">
      <c r="B62" s="46" t="s">
        <v>114</v>
      </c>
      <c r="C62" s="47"/>
      <c r="D62" s="48" t="s">
        <v>37</v>
      </c>
      <c r="E62" s="50">
        <f>SUM(F62:H62)</f>
        <v>84102</v>
      </c>
      <c r="F62" s="49">
        <f>F63+F69+F75+F81+F85+F86+F88+F102+F112+F120+F127+F134</f>
        <v>84102</v>
      </c>
      <c r="G62" s="49">
        <f t="shared" ref="G62:T62" si="66">G63+G69+G75+G81+G85+G86+G88+G102+G112+G120+G127+G134</f>
        <v>0</v>
      </c>
      <c r="H62" s="49">
        <f t="shared" si="66"/>
        <v>0</v>
      </c>
      <c r="I62" s="50">
        <f>SUM(J62:L62)</f>
        <v>99700</v>
      </c>
      <c r="J62" s="49">
        <f t="shared" si="66"/>
        <v>99700</v>
      </c>
      <c r="K62" s="49">
        <f t="shared" si="66"/>
        <v>0</v>
      </c>
      <c r="L62" s="49">
        <f t="shared" si="66"/>
        <v>0</v>
      </c>
      <c r="M62" s="50">
        <f>SUM(N62:P62)</f>
        <v>121060</v>
      </c>
      <c r="N62" s="49">
        <f t="shared" si="66"/>
        <v>121060</v>
      </c>
      <c r="O62" s="49">
        <f t="shared" si="66"/>
        <v>0</v>
      </c>
      <c r="P62" s="49">
        <f t="shared" si="66"/>
        <v>0</v>
      </c>
      <c r="Q62" s="50">
        <f>SUM(R62:T62)</f>
        <v>125800</v>
      </c>
      <c r="R62" s="49">
        <f t="shared" si="66"/>
        <v>125800</v>
      </c>
      <c r="S62" s="49">
        <f t="shared" si="66"/>
        <v>0</v>
      </c>
      <c r="T62" s="49">
        <f t="shared" si="66"/>
        <v>0</v>
      </c>
    </row>
    <row r="63" spans="1:20" ht="31.5" x14ac:dyDescent="0.25">
      <c r="B63" s="23" t="s">
        <v>115</v>
      </c>
      <c r="C63" s="24"/>
      <c r="D63" s="25" t="s">
        <v>116</v>
      </c>
      <c r="E63" s="26">
        <f>SUM(F63:H63)</f>
        <v>1900</v>
      </c>
      <c r="F63" s="30">
        <f>SUM(F64:F68)</f>
        <v>1900</v>
      </c>
      <c r="G63" s="31">
        <f t="shared" ref="G63:H63" si="67">SUM(G64:G67)</f>
        <v>0</v>
      </c>
      <c r="H63" s="31">
        <f t="shared" si="67"/>
        <v>0</v>
      </c>
      <c r="I63" s="26">
        <f>SUM(J63:L63)</f>
        <v>2100</v>
      </c>
      <c r="J63" s="31">
        <f>SUM(J64:J68)</f>
        <v>2100</v>
      </c>
      <c r="K63" s="31">
        <f t="shared" ref="K63" si="68">SUM(K64:K67)</f>
        <v>0</v>
      </c>
      <c r="L63" s="31">
        <f t="shared" ref="L63" si="69">SUM(L64:L67)</f>
        <v>0</v>
      </c>
      <c r="M63" s="26">
        <f>SUM(N63:P63)</f>
        <v>2200</v>
      </c>
      <c r="N63" s="31">
        <f>SUM(N64:N68)</f>
        <v>2200</v>
      </c>
      <c r="O63" s="31">
        <f t="shared" ref="O63:T63" si="70">SUM(O64:O68)</f>
        <v>0</v>
      </c>
      <c r="P63" s="31">
        <f t="shared" si="70"/>
        <v>0</v>
      </c>
      <c r="Q63" s="31">
        <f t="shared" si="70"/>
        <v>2300</v>
      </c>
      <c r="R63" s="31">
        <f t="shared" si="70"/>
        <v>2300</v>
      </c>
      <c r="S63" s="31">
        <f t="shared" si="70"/>
        <v>0</v>
      </c>
      <c r="T63" s="31">
        <f t="shared" si="70"/>
        <v>0</v>
      </c>
    </row>
    <row r="64" spans="1:20" x14ac:dyDescent="0.25">
      <c r="B64" s="27"/>
      <c r="C64" s="28" t="s">
        <v>387</v>
      </c>
      <c r="D64" s="29" t="s">
        <v>117</v>
      </c>
      <c r="E64" s="32">
        <f t="shared" ref="E64:E68" si="71">SUM(F64:H64)</f>
        <v>1200</v>
      </c>
      <c r="F64" s="33">
        <v>1200</v>
      </c>
      <c r="G64" s="33">
        <v>0</v>
      </c>
      <c r="H64" s="33">
        <v>0</v>
      </c>
      <c r="I64" s="32">
        <f t="shared" ref="I64:I68" si="72">SUM(J64:L64)</f>
        <v>1300</v>
      </c>
      <c r="J64" s="33">
        <v>1300</v>
      </c>
      <c r="K64" s="33">
        <v>0</v>
      </c>
      <c r="L64" s="33">
        <v>0</v>
      </c>
      <c r="M64" s="32">
        <f t="shared" ref="M64:M68" si="73">SUM(N64:P64)</f>
        <v>1400</v>
      </c>
      <c r="N64" s="33">
        <v>1400</v>
      </c>
      <c r="O64" s="33">
        <v>0</v>
      </c>
      <c r="P64" s="33">
        <v>0</v>
      </c>
      <c r="Q64" s="32">
        <f t="shared" ref="Q64:Q68" si="74">SUM(R64:T64)</f>
        <v>1500</v>
      </c>
      <c r="R64" s="33">
        <v>1500</v>
      </c>
      <c r="S64" s="33">
        <v>0</v>
      </c>
      <c r="T64" s="33">
        <v>0</v>
      </c>
    </row>
    <row r="65" spans="2:20" x14ac:dyDescent="0.25">
      <c r="B65" s="27"/>
      <c r="C65" s="28" t="s">
        <v>388</v>
      </c>
      <c r="D65" s="29" t="s">
        <v>118</v>
      </c>
      <c r="E65" s="32">
        <f t="shared" si="71"/>
        <v>40</v>
      </c>
      <c r="F65" s="33">
        <v>40</v>
      </c>
      <c r="G65" s="33">
        <v>0</v>
      </c>
      <c r="H65" s="33">
        <v>0</v>
      </c>
      <c r="I65" s="32">
        <f t="shared" si="72"/>
        <v>40</v>
      </c>
      <c r="J65" s="33">
        <v>40</v>
      </c>
      <c r="K65" s="33">
        <v>0</v>
      </c>
      <c r="L65" s="33">
        <v>0</v>
      </c>
      <c r="M65" s="32">
        <f t="shared" si="73"/>
        <v>40</v>
      </c>
      <c r="N65" s="33">
        <v>40</v>
      </c>
      <c r="O65" s="33">
        <v>0</v>
      </c>
      <c r="P65" s="33">
        <v>0</v>
      </c>
      <c r="Q65" s="32">
        <f t="shared" si="74"/>
        <v>40</v>
      </c>
      <c r="R65" s="33">
        <v>40</v>
      </c>
      <c r="S65" s="33">
        <v>0</v>
      </c>
      <c r="T65" s="33">
        <v>0</v>
      </c>
    </row>
    <row r="66" spans="2:20" ht="30" x14ac:dyDescent="0.25">
      <c r="B66" s="27"/>
      <c r="C66" s="28" t="s">
        <v>389</v>
      </c>
      <c r="D66" s="29" t="s">
        <v>119</v>
      </c>
      <c r="E66" s="32">
        <f t="shared" si="71"/>
        <v>170</v>
      </c>
      <c r="F66" s="33">
        <v>170</v>
      </c>
      <c r="G66" s="33">
        <v>0</v>
      </c>
      <c r="H66" s="33">
        <v>0</v>
      </c>
      <c r="I66" s="32">
        <f t="shared" si="72"/>
        <v>170</v>
      </c>
      <c r="J66" s="33">
        <v>170</v>
      </c>
      <c r="K66" s="33">
        <v>0</v>
      </c>
      <c r="L66" s="33">
        <v>0</v>
      </c>
      <c r="M66" s="32">
        <f t="shared" si="73"/>
        <v>170</v>
      </c>
      <c r="N66" s="33">
        <v>170</v>
      </c>
      <c r="O66" s="33">
        <v>0</v>
      </c>
      <c r="P66" s="33">
        <v>0</v>
      </c>
      <c r="Q66" s="32">
        <f t="shared" si="74"/>
        <v>170</v>
      </c>
      <c r="R66" s="33">
        <v>170</v>
      </c>
      <c r="S66" s="33">
        <v>0</v>
      </c>
      <c r="T66" s="33">
        <v>0</v>
      </c>
    </row>
    <row r="67" spans="2:20" x14ac:dyDescent="0.25">
      <c r="B67" s="27"/>
      <c r="C67" s="28" t="s">
        <v>364</v>
      </c>
      <c r="D67" s="29" t="s">
        <v>120</v>
      </c>
      <c r="E67" s="32">
        <f t="shared" si="71"/>
        <v>400</v>
      </c>
      <c r="F67" s="33">
        <v>400</v>
      </c>
      <c r="G67" s="33">
        <v>0</v>
      </c>
      <c r="H67" s="33">
        <v>0</v>
      </c>
      <c r="I67" s="32">
        <f t="shared" si="72"/>
        <v>500</v>
      </c>
      <c r="J67" s="33">
        <v>500</v>
      </c>
      <c r="K67" s="33">
        <v>0</v>
      </c>
      <c r="L67" s="33">
        <v>0</v>
      </c>
      <c r="M67" s="32">
        <f t="shared" si="73"/>
        <v>500</v>
      </c>
      <c r="N67" s="33">
        <v>500</v>
      </c>
      <c r="O67" s="33">
        <v>0</v>
      </c>
      <c r="P67" s="33">
        <v>0</v>
      </c>
      <c r="Q67" s="32">
        <f t="shared" si="74"/>
        <v>500</v>
      </c>
      <c r="R67" s="33">
        <v>500</v>
      </c>
      <c r="S67" s="33">
        <v>0</v>
      </c>
      <c r="T67" s="33">
        <v>0</v>
      </c>
    </row>
    <row r="68" spans="2:20" x14ac:dyDescent="0.25">
      <c r="B68" s="27"/>
      <c r="C68" s="28" t="s">
        <v>398</v>
      </c>
      <c r="D68" s="29" t="s">
        <v>399</v>
      </c>
      <c r="E68" s="41">
        <f t="shared" si="71"/>
        <v>90</v>
      </c>
      <c r="F68" s="33">
        <v>90</v>
      </c>
      <c r="G68" s="33">
        <v>0</v>
      </c>
      <c r="H68" s="33">
        <v>0</v>
      </c>
      <c r="I68" s="32">
        <f t="shared" si="72"/>
        <v>90</v>
      </c>
      <c r="J68" s="33">
        <v>90</v>
      </c>
      <c r="K68" s="33"/>
      <c r="L68" s="33"/>
      <c r="M68" s="32">
        <f t="shared" si="73"/>
        <v>90</v>
      </c>
      <c r="N68" s="33">
        <v>90</v>
      </c>
      <c r="O68" s="33"/>
      <c r="P68" s="33"/>
      <c r="Q68" s="32">
        <f t="shared" si="74"/>
        <v>90</v>
      </c>
      <c r="R68" s="33">
        <v>90</v>
      </c>
      <c r="S68" s="33"/>
      <c r="T68" s="33"/>
    </row>
    <row r="69" spans="2:20" ht="31.5" x14ac:dyDescent="0.25">
      <c r="B69" s="23" t="s">
        <v>122</v>
      </c>
      <c r="C69" s="24"/>
      <c r="D69" s="25" t="s">
        <v>121</v>
      </c>
      <c r="E69" s="26">
        <f>SUM(F69:H69)</f>
        <v>16253</v>
      </c>
      <c r="F69" s="26">
        <f>SUM(F70:F74)</f>
        <v>16253</v>
      </c>
      <c r="G69" s="26">
        <f t="shared" ref="G69:T69" si="75">SUM(G70:G74)</f>
        <v>0</v>
      </c>
      <c r="H69" s="26">
        <f t="shared" si="75"/>
        <v>0</v>
      </c>
      <c r="I69" s="26">
        <f t="shared" si="75"/>
        <v>18000</v>
      </c>
      <c r="J69" s="26">
        <f t="shared" si="75"/>
        <v>18000</v>
      </c>
      <c r="K69" s="26">
        <f t="shared" si="75"/>
        <v>0</v>
      </c>
      <c r="L69" s="26">
        <f t="shared" si="75"/>
        <v>0</v>
      </c>
      <c r="M69" s="26">
        <f t="shared" si="75"/>
        <v>18400</v>
      </c>
      <c r="N69" s="26">
        <f t="shared" si="75"/>
        <v>18400</v>
      </c>
      <c r="O69" s="26">
        <f t="shared" si="75"/>
        <v>0</v>
      </c>
      <c r="P69" s="26">
        <f t="shared" si="75"/>
        <v>0</v>
      </c>
      <c r="Q69" s="26">
        <f t="shared" si="75"/>
        <v>18500</v>
      </c>
      <c r="R69" s="26">
        <f t="shared" si="75"/>
        <v>18500</v>
      </c>
      <c r="S69" s="26">
        <f t="shared" si="75"/>
        <v>0</v>
      </c>
      <c r="T69" s="26">
        <f t="shared" si="75"/>
        <v>0</v>
      </c>
    </row>
    <row r="70" spans="2:20" x14ac:dyDescent="0.25">
      <c r="B70" s="27"/>
      <c r="C70" s="28" t="s">
        <v>127</v>
      </c>
      <c r="D70" s="29" t="s">
        <v>123</v>
      </c>
      <c r="E70" s="32">
        <f t="shared" ref="E70:E74" si="76">SUM(F70:H70)</f>
        <v>11573</v>
      </c>
      <c r="F70" s="33">
        <v>11573</v>
      </c>
      <c r="G70" s="33">
        <v>0</v>
      </c>
      <c r="H70" s="33">
        <v>0</v>
      </c>
      <c r="I70" s="32">
        <f t="shared" ref="I70:I74" si="77">SUM(J70:L70)</f>
        <v>13620</v>
      </c>
      <c r="J70" s="33">
        <v>13620</v>
      </c>
      <c r="K70" s="33">
        <v>0</v>
      </c>
      <c r="L70" s="33">
        <v>0</v>
      </c>
      <c r="M70" s="32">
        <f t="shared" ref="M70:M74" si="78">SUM(N70:P70)</f>
        <v>13920</v>
      </c>
      <c r="N70" s="33">
        <v>13920</v>
      </c>
      <c r="O70" s="33">
        <v>0</v>
      </c>
      <c r="P70" s="33">
        <v>0</v>
      </c>
      <c r="Q70" s="32">
        <f t="shared" ref="Q70:Q74" si="79">SUM(R70:T70)</f>
        <v>14000</v>
      </c>
      <c r="R70" s="33">
        <v>14000</v>
      </c>
      <c r="S70" s="33">
        <v>0</v>
      </c>
      <c r="T70" s="33">
        <v>0</v>
      </c>
    </row>
    <row r="71" spans="2:20" x14ac:dyDescent="0.25">
      <c r="B71" s="27"/>
      <c r="C71" s="28" t="s">
        <v>128</v>
      </c>
      <c r="D71" s="29" t="s">
        <v>124</v>
      </c>
      <c r="E71" s="32">
        <f t="shared" si="76"/>
        <v>40</v>
      </c>
      <c r="F71" s="33">
        <v>40</v>
      </c>
      <c r="G71" s="33">
        <v>0</v>
      </c>
      <c r="H71" s="33">
        <v>0</v>
      </c>
      <c r="I71" s="32">
        <f t="shared" si="77"/>
        <v>140</v>
      </c>
      <c r="J71" s="33">
        <v>140</v>
      </c>
      <c r="K71" s="33">
        <v>0</v>
      </c>
      <c r="L71" s="33">
        <v>0</v>
      </c>
      <c r="M71" s="32">
        <f t="shared" si="78"/>
        <v>140</v>
      </c>
      <c r="N71" s="33">
        <v>140</v>
      </c>
      <c r="O71" s="33">
        <v>0</v>
      </c>
      <c r="P71" s="33">
        <v>0</v>
      </c>
      <c r="Q71" s="32">
        <f t="shared" si="79"/>
        <v>150</v>
      </c>
      <c r="R71" s="33">
        <v>150</v>
      </c>
      <c r="S71" s="33">
        <v>0</v>
      </c>
      <c r="T71" s="33">
        <v>0</v>
      </c>
    </row>
    <row r="72" spans="2:20" x14ac:dyDescent="0.25">
      <c r="B72" s="27"/>
      <c r="C72" s="28" t="s">
        <v>129</v>
      </c>
      <c r="D72" s="29" t="s">
        <v>125</v>
      </c>
      <c r="E72" s="32">
        <f t="shared" si="76"/>
        <v>4300</v>
      </c>
      <c r="F72" s="33">
        <v>4300</v>
      </c>
      <c r="G72" s="33">
        <v>0</v>
      </c>
      <c r="H72" s="33">
        <v>0</v>
      </c>
      <c r="I72" s="32">
        <f t="shared" si="77"/>
        <v>3900</v>
      </c>
      <c r="J72" s="33">
        <v>3900</v>
      </c>
      <c r="K72" s="33">
        <v>0</v>
      </c>
      <c r="L72" s="33">
        <v>0</v>
      </c>
      <c r="M72" s="32">
        <f t="shared" si="78"/>
        <v>4000</v>
      </c>
      <c r="N72" s="33">
        <v>4000</v>
      </c>
      <c r="O72" s="33">
        <v>0</v>
      </c>
      <c r="P72" s="33">
        <v>0</v>
      </c>
      <c r="Q72" s="32">
        <f t="shared" si="79"/>
        <v>4010</v>
      </c>
      <c r="R72" s="33">
        <v>4010</v>
      </c>
      <c r="S72" s="33">
        <v>0</v>
      </c>
      <c r="T72" s="33">
        <v>0</v>
      </c>
    </row>
    <row r="73" spans="2:20" x14ac:dyDescent="0.25">
      <c r="B73" s="27"/>
      <c r="C73" s="28" t="s">
        <v>130</v>
      </c>
      <c r="D73" s="29" t="s">
        <v>126</v>
      </c>
      <c r="E73" s="32">
        <f t="shared" si="76"/>
        <v>40</v>
      </c>
      <c r="F73" s="33">
        <v>40</v>
      </c>
      <c r="G73" s="33">
        <v>0</v>
      </c>
      <c r="H73" s="33">
        <v>0</v>
      </c>
      <c r="I73" s="32">
        <f t="shared" si="77"/>
        <v>40</v>
      </c>
      <c r="J73" s="33">
        <v>40</v>
      </c>
      <c r="K73" s="33">
        <v>0</v>
      </c>
      <c r="L73" s="33">
        <v>0</v>
      </c>
      <c r="M73" s="32">
        <f t="shared" si="78"/>
        <v>40</v>
      </c>
      <c r="N73" s="33">
        <v>40</v>
      </c>
      <c r="O73" s="33">
        <v>0</v>
      </c>
      <c r="P73" s="33">
        <v>0</v>
      </c>
      <c r="Q73" s="32">
        <f t="shared" si="79"/>
        <v>40</v>
      </c>
      <c r="R73" s="33">
        <v>40</v>
      </c>
      <c r="S73" s="33">
        <v>0</v>
      </c>
      <c r="T73" s="33">
        <v>0</v>
      </c>
    </row>
    <row r="74" spans="2:20" x14ac:dyDescent="0.25">
      <c r="B74" s="27"/>
      <c r="C74" s="28" t="s">
        <v>401</v>
      </c>
      <c r="D74" s="29" t="s">
        <v>400</v>
      </c>
      <c r="E74" s="41">
        <f t="shared" si="76"/>
        <v>300</v>
      </c>
      <c r="F74" s="33">
        <v>300</v>
      </c>
      <c r="G74" s="33">
        <v>0</v>
      </c>
      <c r="H74" s="33">
        <v>0</v>
      </c>
      <c r="I74" s="32">
        <f t="shared" si="77"/>
        <v>300</v>
      </c>
      <c r="J74" s="33">
        <v>300</v>
      </c>
      <c r="K74" s="33">
        <v>0</v>
      </c>
      <c r="L74" s="33">
        <v>0</v>
      </c>
      <c r="M74" s="32">
        <f t="shared" si="78"/>
        <v>300</v>
      </c>
      <c r="N74" s="33">
        <v>300</v>
      </c>
      <c r="O74" s="33">
        <v>0</v>
      </c>
      <c r="P74" s="33">
        <v>0</v>
      </c>
      <c r="Q74" s="32">
        <f t="shared" si="79"/>
        <v>300</v>
      </c>
      <c r="R74" s="33">
        <v>300</v>
      </c>
      <c r="S74" s="33">
        <v>0</v>
      </c>
      <c r="T74" s="33">
        <v>0</v>
      </c>
    </row>
    <row r="75" spans="2:20" ht="31.5" x14ac:dyDescent="0.25">
      <c r="B75" s="23" t="s">
        <v>132</v>
      </c>
      <c r="C75" s="24"/>
      <c r="D75" s="25" t="s">
        <v>131</v>
      </c>
      <c r="E75" s="26">
        <f>SUM(F75:H75)</f>
        <v>1779</v>
      </c>
      <c r="F75" s="26">
        <f>SUM(F76:F80)</f>
        <v>1779</v>
      </c>
      <c r="G75" s="26">
        <f t="shared" ref="G75:T75" si="80">SUM(G76:G80)</f>
        <v>0</v>
      </c>
      <c r="H75" s="26">
        <f t="shared" si="80"/>
        <v>0</v>
      </c>
      <c r="I75" s="26">
        <f>SUM(J75:L75)</f>
        <v>1830</v>
      </c>
      <c r="J75" s="26">
        <f t="shared" si="80"/>
        <v>1830</v>
      </c>
      <c r="K75" s="26">
        <f t="shared" si="80"/>
        <v>0</v>
      </c>
      <c r="L75" s="26">
        <f t="shared" si="80"/>
        <v>0</v>
      </c>
      <c r="M75" s="26">
        <f>SUM(N75:P75)</f>
        <v>1830</v>
      </c>
      <c r="N75" s="26">
        <f t="shared" si="80"/>
        <v>1830</v>
      </c>
      <c r="O75" s="26">
        <f t="shared" si="80"/>
        <v>0</v>
      </c>
      <c r="P75" s="26">
        <f t="shared" si="80"/>
        <v>0</v>
      </c>
      <c r="Q75" s="26">
        <f>SUM(R75:T75)</f>
        <v>1830</v>
      </c>
      <c r="R75" s="26">
        <f t="shared" si="80"/>
        <v>1830</v>
      </c>
      <c r="S75" s="26">
        <f t="shared" si="80"/>
        <v>0</v>
      </c>
      <c r="T75" s="26">
        <f t="shared" si="80"/>
        <v>0</v>
      </c>
    </row>
    <row r="76" spans="2:20" ht="45" x14ac:dyDescent="0.25">
      <c r="B76" s="27"/>
      <c r="C76" s="28" t="s">
        <v>138</v>
      </c>
      <c r="D76" s="29" t="s">
        <v>137</v>
      </c>
      <c r="E76" s="32">
        <f t="shared" ref="E76:E80" si="81">SUM(F76:H76)</f>
        <v>548</v>
      </c>
      <c r="F76" s="33">
        <v>548</v>
      </c>
      <c r="G76" s="33">
        <v>0</v>
      </c>
      <c r="H76" s="33">
        <v>0</v>
      </c>
      <c r="I76" s="32">
        <f t="shared" ref="I76:I80" si="82">SUM(J76:L76)</f>
        <v>470</v>
      </c>
      <c r="J76" s="33">
        <v>470</v>
      </c>
      <c r="K76" s="33">
        <v>0</v>
      </c>
      <c r="L76" s="33">
        <v>0</v>
      </c>
      <c r="M76" s="32">
        <f t="shared" ref="M76:M80" si="83">SUM(N76:P76)</f>
        <v>470</v>
      </c>
      <c r="N76" s="33">
        <v>470</v>
      </c>
      <c r="O76" s="33">
        <v>0</v>
      </c>
      <c r="P76" s="33">
        <v>0</v>
      </c>
      <c r="Q76" s="32">
        <f t="shared" ref="Q76:Q80" si="84">SUM(R76:T76)</f>
        <v>470</v>
      </c>
      <c r="R76" s="33">
        <v>470</v>
      </c>
      <c r="S76" s="33">
        <v>0</v>
      </c>
      <c r="T76" s="33">
        <v>0</v>
      </c>
    </row>
    <row r="77" spans="2:20" ht="30" x14ac:dyDescent="0.25">
      <c r="B77" s="27"/>
      <c r="C77" s="28" t="s">
        <v>139</v>
      </c>
      <c r="D77" s="29" t="s">
        <v>133</v>
      </c>
      <c r="E77" s="32">
        <f t="shared" si="81"/>
        <v>831</v>
      </c>
      <c r="F77" s="33">
        <v>831</v>
      </c>
      <c r="G77" s="33">
        <v>0</v>
      </c>
      <c r="H77" s="33">
        <v>0</v>
      </c>
      <c r="I77" s="32">
        <f t="shared" si="82"/>
        <v>800</v>
      </c>
      <c r="J77" s="33">
        <v>800</v>
      </c>
      <c r="K77" s="33">
        <v>0</v>
      </c>
      <c r="L77" s="33">
        <v>0</v>
      </c>
      <c r="M77" s="32">
        <f t="shared" si="83"/>
        <v>800</v>
      </c>
      <c r="N77" s="33">
        <v>800</v>
      </c>
      <c r="O77" s="33">
        <v>0</v>
      </c>
      <c r="P77" s="33">
        <v>0</v>
      </c>
      <c r="Q77" s="32">
        <f t="shared" si="84"/>
        <v>800</v>
      </c>
      <c r="R77" s="33">
        <v>800</v>
      </c>
      <c r="S77" s="33">
        <v>0</v>
      </c>
      <c r="T77" s="33">
        <v>0</v>
      </c>
    </row>
    <row r="78" spans="2:20" x14ac:dyDescent="0.25">
      <c r="B78" s="27"/>
      <c r="C78" s="28" t="s">
        <v>140</v>
      </c>
      <c r="D78" s="29" t="s">
        <v>134</v>
      </c>
      <c r="E78" s="32">
        <f t="shared" si="81"/>
        <v>21</v>
      </c>
      <c r="F78" s="33">
        <v>21</v>
      </c>
      <c r="G78" s="33">
        <v>0</v>
      </c>
      <c r="H78" s="33">
        <v>0</v>
      </c>
      <c r="I78" s="32">
        <f t="shared" si="82"/>
        <v>20</v>
      </c>
      <c r="J78" s="33">
        <v>20</v>
      </c>
      <c r="K78" s="33">
        <v>0</v>
      </c>
      <c r="L78" s="33">
        <v>0</v>
      </c>
      <c r="M78" s="32">
        <f t="shared" si="83"/>
        <v>20</v>
      </c>
      <c r="N78" s="33">
        <v>20</v>
      </c>
      <c r="O78" s="33">
        <v>0</v>
      </c>
      <c r="P78" s="33">
        <v>0</v>
      </c>
      <c r="Q78" s="32">
        <f t="shared" si="84"/>
        <v>20</v>
      </c>
      <c r="R78" s="33">
        <v>20</v>
      </c>
      <c r="S78" s="33">
        <v>0</v>
      </c>
      <c r="T78" s="33">
        <v>0</v>
      </c>
    </row>
    <row r="79" spans="2:20" x14ac:dyDescent="0.25">
      <c r="B79" s="27"/>
      <c r="C79" s="28" t="s">
        <v>141</v>
      </c>
      <c r="D79" s="29" t="s">
        <v>135</v>
      </c>
      <c r="E79" s="32">
        <f t="shared" si="81"/>
        <v>77</v>
      </c>
      <c r="F79" s="33">
        <v>77</v>
      </c>
      <c r="G79" s="33">
        <v>0</v>
      </c>
      <c r="H79" s="33">
        <v>0</v>
      </c>
      <c r="I79" s="32">
        <f t="shared" si="82"/>
        <v>40</v>
      </c>
      <c r="J79" s="33">
        <v>40</v>
      </c>
      <c r="K79" s="33">
        <v>0</v>
      </c>
      <c r="L79" s="33">
        <v>0</v>
      </c>
      <c r="M79" s="32">
        <f t="shared" si="83"/>
        <v>40</v>
      </c>
      <c r="N79" s="33">
        <v>40</v>
      </c>
      <c r="O79" s="33">
        <v>0</v>
      </c>
      <c r="P79" s="33">
        <v>0</v>
      </c>
      <c r="Q79" s="32">
        <f t="shared" si="84"/>
        <v>40</v>
      </c>
      <c r="R79" s="33">
        <v>40</v>
      </c>
      <c r="S79" s="33">
        <v>0</v>
      </c>
      <c r="T79" s="33">
        <v>0</v>
      </c>
    </row>
    <row r="80" spans="2:20" ht="30" x14ac:dyDescent="0.25">
      <c r="B80" s="27"/>
      <c r="C80" s="28" t="s">
        <v>142</v>
      </c>
      <c r="D80" s="29" t="s">
        <v>136</v>
      </c>
      <c r="E80" s="32">
        <f t="shared" si="81"/>
        <v>302</v>
      </c>
      <c r="F80" s="33">
        <v>302</v>
      </c>
      <c r="G80" s="33">
        <v>0</v>
      </c>
      <c r="H80" s="33">
        <v>0</v>
      </c>
      <c r="I80" s="32">
        <f t="shared" si="82"/>
        <v>500</v>
      </c>
      <c r="J80" s="33">
        <v>500</v>
      </c>
      <c r="K80" s="33">
        <v>0</v>
      </c>
      <c r="L80" s="33">
        <v>0</v>
      </c>
      <c r="M80" s="32">
        <f t="shared" si="83"/>
        <v>500</v>
      </c>
      <c r="N80" s="33">
        <v>500</v>
      </c>
      <c r="O80" s="33">
        <v>0</v>
      </c>
      <c r="P80" s="33">
        <v>0</v>
      </c>
      <c r="Q80" s="32">
        <f t="shared" si="84"/>
        <v>500</v>
      </c>
      <c r="R80" s="33">
        <v>500</v>
      </c>
      <c r="S80" s="33">
        <v>0</v>
      </c>
      <c r="T80" s="33">
        <v>0</v>
      </c>
    </row>
    <row r="81" spans="2:20" ht="31.5" x14ac:dyDescent="0.25">
      <c r="B81" s="23" t="s">
        <v>144</v>
      </c>
      <c r="C81" s="24"/>
      <c r="D81" s="25" t="s">
        <v>143</v>
      </c>
      <c r="E81" s="26">
        <f>SUM(F81:H81)</f>
        <v>1700</v>
      </c>
      <c r="F81" s="26">
        <f>SUM(F82:F84)</f>
        <v>1700</v>
      </c>
      <c r="G81" s="26">
        <f t="shared" ref="G81:T81" si="85">SUM(G82:G84)</f>
        <v>0</v>
      </c>
      <c r="H81" s="26">
        <f t="shared" si="85"/>
        <v>0</v>
      </c>
      <c r="I81" s="26">
        <f t="shared" ref="I81:I87" si="86">SUM(J81:L81)</f>
        <v>1700</v>
      </c>
      <c r="J81" s="26">
        <f t="shared" si="85"/>
        <v>1700</v>
      </c>
      <c r="K81" s="26">
        <f t="shared" si="85"/>
        <v>0</v>
      </c>
      <c r="L81" s="26">
        <f t="shared" si="85"/>
        <v>0</v>
      </c>
      <c r="M81" s="26">
        <f t="shared" ref="M81:M87" si="87">SUM(N81:P81)</f>
        <v>1900</v>
      </c>
      <c r="N81" s="26">
        <f t="shared" si="85"/>
        <v>1900</v>
      </c>
      <c r="O81" s="26">
        <f t="shared" si="85"/>
        <v>0</v>
      </c>
      <c r="P81" s="26">
        <f t="shared" si="85"/>
        <v>0</v>
      </c>
      <c r="Q81" s="26">
        <f t="shared" ref="Q81:Q87" si="88">SUM(R81:T81)</f>
        <v>2000</v>
      </c>
      <c r="R81" s="26">
        <f t="shared" si="85"/>
        <v>2000</v>
      </c>
      <c r="S81" s="26">
        <f t="shared" si="85"/>
        <v>0</v>
      </c>
      <c r="T81" s="26">
        <f t="shared" si="85"/>
        <v>0</v>
      </c>
    </row>
    <row r="82" spans="2:20" ht="30" x14ac:dyDescent="0.25">
      <c r="B82" s="27"/>
      <c r="C82" s="28" t="s">
        <v>148</v>
      </c>
      <c r="D82" s="29" t="s">
        <v>145</v>
      </c>
      <c r="E82" s="32">
        <f t="shared" ref="E82:E84" si="89">SUM(F82:H82)</f>
        <v>1530</v>
      </c>
      <c r="F82" s="33">
        <v>1530</v>
      </c>
      <c r="G82" s="33">
        <v>0</v>
      </c>
      <c r="H82" s="33">
        <v>0</v>
      </c>
      <c r="I82" s="32">
        <f t="shared" si="86"/>
        <v>1530</v>
      </c>
      <c r="J82" s="33">
        <v>1530</v>
      </c>
      <c r="K82" s="33">
        <v>0</v>
      </c>
      <c r="L82" s="33">
        <v>0</v>
      </c>
      <c r="M82" s="32">
        <f t="shared" si="87"/>
        <v>1645</v>
      </c>
      <c r="N82" s="33">
        <v>1645</v>
      </c>
      <c r="O82" s="33">
        <v>0</v>
      </c>
      <c r="P82" s="33">
        <v>0</v>
      </c>
      <c r="Q82" s="32">
        <f t="shared" si="88"/>
        <v>1745</v>
      </c>
      <c r="R82" s="33">
        <v>1745</v>
      </c>
      <c r="S82" s="33">
        <v>0</v>
      </c>
      <c r="T82" s="33">
        <v>0</v>
      </c>
    </row>
    <row r="83" spans="2:20" ht="45" x14ac:dyDescent="0.25">
      <c r="B83" s="27"/>
      <c r="C83" s="28" t="s">
        <v>149</v>
      </c>
      <c r="D83" s="29" t="s">
        <v>146</v>
      </c>
      <c r="E83" s="32">
        <f t="shared" si="89"/>
        <v>115</v>
      </c>
      <c r="F83" s="33">
        <v>115</v>
      </c>
      <c r="G83" s="33">
        <v>0</v>
      </c>
      <c r="H83" s="33">
        <v>0</v>
      </c>
      <c r="I83" s="32">
        <f t="shared" si="86"/>
        <v>115</v>
      </c>
      <c r="J83" s="33">
        <v>115</v>
      </c>
      <c r="K83" s="33">
        <v>0</v>
      </c>
      <c r="L83" s="33">
        <v>0</v>
      </c>
      <c r="M83" s="32">
        <f t="shared" si="87"/>
        <v>200</v>
      </c>
      <c r="N83" s="33">
        <v>200</v>
      </c>
      <c r="O83" s="33">
        <v>0</v>
      </c>
      <c r="P83" s="33">
        <v>0</v>
      </c>
      <c r="Q83" s="32">
        <f t="shared" si="88"/>
        <v>200</v>
      </c>
      <c r="R83" s="33">
        <v>200</v>
      </c>
      <c r="S83" s="33">
        <v>0</v>
      </c>
      <c r="T83" s="33">
        <v>0</v>
      </c>
    </row>
    <row r="84" spans="2:20" ht="60" x14ac:dyDescent="0.25">
      <c r="B84" s="27"/>
      <c r="C84" s="28" t="s">
        <v>150</v>
      </c>
      <c r="D84" s="29" t="s">
        <v>147</v>
      </c>
      <c r="E84" s="32">
        <f t="shared" si="89"/>
        <v>55</v>
      </c>
      <c r="F84" s="33">
        <v>55</v>
      </c>
      <c r="G84" s="33">
        <v>0</v>
      </c>
      <c r="H84" s="33">
        <v>0</v>
      </c>
      <c r="I84" s="32">
        <f t="shared" si="86"/>
        <v>55</v>
      </c>
      <c r="J84" s="33">
        <v>55</v>
      </c>
      <c r="K84" s="33">
        <v>0</v>
      </c>
      <c r="L84" s="33">
        <v>0</v>
      </c>
      <c r="M84" s="32">
        <f t="shared" si="87"/>
        <v>55</v>
      </c>
      <c r="N84" s="33">
        <v>55</v>
      </c>
      <c r="O84" s="33">
        <v>0</v>
      </c>
      <c r="P84" s="33">
        <v>0</v>
      </c>
      <c r="Q84" s="32">
        <f t="shared" si="88"/>
        <v>55</v>
      </c>
      <c r="R84" s="33">
        <v>55</v>
      </c>
      <c r="S84" s="33">
        <v>0</v>
      </c>
      <c r="T84" s="33">
        <v>0</v>
      </c>
    </row>
    <row r="85" spans="2:20" ht="31.5" x14ac:dyDescent="0.25">
      <c r="B85" s="23" t="s">
        <v>152</v>
      </c>
      <c r="C85" s="24"/>
      <c r="D85" s="25" t="s">
        <v>151</v>
      </c>
      <c r="E85" s="26">
        <f t="shared" ref="E85:E101" si="90">F85+G85+H85</f>
        <v>270</v>
      </c>
      <c r="F85" s="26">
        <v>270</v>
      </c>
      <c r="G85" s="26">
        <f>SUM(G86:G89)</f>
        <v>0</v>
      </c>
      <c r="H85" s="26">
        <f>SUM(H86:H89)</f>
        <v>0</v>
      </c>
      <c r="I85" s="26">
        <f t="shared" si="86"/>
        <v>270</v>
      </c>
      <c r="J85" s="26">
        <v>270</v>
      </c>
      <c r="K85" s="26">
        <f>SUM(K86:K89)</f>
        <v>0</v>
      </c>
      <c r="L85" s="26">
        <f>SUM(L86:L89)</f>
        <v>0</v>
      </c>
      <c r="M85" s="26">
        <f t="shared" si="87"/>
        <v>270</v>
      </c>
      <c r="N85" s="26">
        <v>270</v>
      </c>
      <c r="O85" s="26">
        <f>SUM(O86:O89)</f>
        <v>0</v>
      </c>
      <c r="P85" s="26">
        <f>SUM(P86:P89)</f>
        <v>0</v>
      </c>
      <c r="Q85" s="26">
        <f t="shared" si="88"/>
        <v>270</v>
      </c>
      <c r="R85" s="26">
        <v>270</v>
      </c>
      <c r="S85" s="26">
        <f>SUM(S86:S89)</f>
        <v>0</v>
      </c>
      <c r="T85" s="26">
        <v>0</v>
      </c>
    </row>
    <row r="86" spans="2:20" ht="31.5" x14ac:dyDescent="0.25">
      <c r="B86" s="23" t="s">
        <v>153</v>
      </c>
      <c r="C86" s="24"/>
      <c r="D86" s="25" t="s">
        <v>154</v>
      </c>
      <c r="E86" s="26">
        <f>SUM(F86:H86)</f>
        <v>9000</v>
      </c>
      <c r="F86" s="26">
        <f t="shared" ref="F86:T86" si="91">F87</f>
        <v>9000</v>
      </c>
      <c r="G86" s="26">
        <f t="shared" si="91"/>
        <v>0</v>
      </c>
      <c r="H86" s="26">
        <f t="shared" si="91"/>
        <v>0</v>
      </c>
      <c r="I86" s="26">
        <f>SUM(J86:L86)</f>
        <v>9500</v>
      </c>
      <c r="J86" s="26">
        <f t="shared" si="91"/>
        <v>9500</v>
      </c>
      <c r="K86" s="26">
        <f t="shared" si="91"/>
        <v>0</v>
      </c>
      <c r="L86" s="26">
        <f t="shared" si="91"/>
        <v>0</v>
      </c>
      <c r="M86" s="26">
        <f t="shared" si="87"/>
        <v>9700</v>
      </c>
      <c r="N86" s="26">
        <f t="shared" si="91"/>
        <v>9700</v>
      </c>
      <c r="O86" s="26">
        <f t="shared" si="91"/>
        <v>0</v>
      </c>
      <c r="P86" s="26">
        <f t="shared" si="91"/>
        <v>0</v>
      </c>
      <c r="Q86" s="26">
        <f t="shared" si="88"/>
        <v>10000</v>
      </c>
      <c r="R86" s="26">
        <f t="shared" si="91"/>
        <v>10000</v>
      </c>
      <c r="S86" s="26">
        <f t="shared" si="91"/>
        <v>0</v>
      </c>
      <c r="T86" s="26">
        <f t="shared" si="91"/>
        <v>0</v>
      </c>
    </row>
    <row r="87" spans="2:20" ht="30" x14ac:dyDescent="0.25">
      <c r="B87" s="27"/>
      <c r="C87" s="28" t="s">
        <v>160</v>
      </c>
      <c r="D87" s="29" t="s">
        <v>155</v>
      </c>
      <c r="E87" s="32">
        <f>SUM(F87:H87)</f>
        <v>9000</v>
      </c>
      <c r="F87" s="33">
        <v>9000</v>
      </c>
      <c r="G87" s="33">
        <v>0</v>
      </c>
      <c r="H87" s="33">
        <v>0</v>
      </c>
      <c r="I87" s="32">
        <f t="shared" si="86"/>
        <v>9500</v>
      </c>
      <c r="J87" s="33">
        <v>9500</v>
      </c>
      <c r="K87" s="33">
        <v>0</v>
      </c>
      <c r="L87" s="33">
        <v>0</v>
      </c>
      <c r="M87" s="32">
        <f t="shared" si="87"/>
        <v>9700</v>
      </c>
      <c r="N87" s="33">
        <v>9700</v>
      </c>
      <c r="O87" s="33">
        <v>0</v>
      </c>
      <c r="P87" s="33">
        <v>0</v>
      </c>
      <c r="Q87" s="32">
        <f t="shared" si="88"/>
        <v>10000</v>
      </c>
      <c r="R87" s="33">
        <v>10000</v>
      </c>
      <c r="S87" s="33">
        <v>0</v>
      </c>
      <c r="T87" s="33">
        <v>0</v>
      </c>
    </row>
    <row r="88" spans="2:20" ht="31.5" x14ac:dyDescent="0.25">
      <c r="B88" s="23" t="s">
        <v>161</v>
      </c>
      <c r="C88" s="24"/>
      <c r="D88" s="25" t="s">
        <v>166</v>
      </c>
      <c r="E88" s="26">
        <f>SUM(F88:H88)</f>
        <v>15400</v>
      </c>
      <c r="F88" s="26">
        <f>SUM(F89:F101)</f>
        <v>15400</v>
      </c>
      <c r="G88" s="26">
        <f t="shared" ref="G88:T88" si="92">SUM(G89:G101)</f>
        <v>0</v>
      </c>
      <c r="H88" s="26">
        <f t="shared" si="92"/>
        <v>0</v>
      </c>
      <c r="I88" s="26">
        <f>SUM(J88:L88)</f>
        <v>15500</v>
      </c>
      <c r="J88" s="26">
        <f t="shared" si="92"/>
        <v>15500</v>
      </c>
      <c r="K88" s="26">
        <f t="shared" si="92"/>
        <v>0</v>
      </c>
      <c r="L88" s="26">
        <f t="shared" si="92"/>
        <v>0</v>
      </c>
      <c r="M88" s="26">
        <f>SUM(N88:P88)</f>
        <v>18000</v>
      </c>
      <c r="N88" s="26">
        <f t="shared" si="92"/>
        <v>18000</v>
      </c>
      <c r="O88" s="26">
        <f t="shared" si="92"/>
        <v>0</v>
      </c>
      <c r="P88" s="26">
        <f t="shared" si="92"/>
        <v>0</v>
      </c>
      <c r="Q88" s="26">
        <f>SUM(R88:T88)</f>
        <v>19000</v>
      </c>
      <c r="R88" s="26">
        <f t="shared" si="92"/>
        <v>19000</v>
      </c>
      <c r="S88" s="26">
        <f t="shared" si="92"/>
        <v>0</v>
      </c>
      <c r="T88" s="26">
        <f t="shared" si="92"/>
        <v>0</v>
      </c>
    </row>
    <row r="89" spans="2:20" ht="45" x14ac:dyDescent="0.25">
      <c r="B89" s="27"/>
      <c r="C89" s="28" t="s">
        <v>162</v>
      </c>
      <c r="D89" s="29" t="s">
        <v>156</v>
      </c>
      <c r="E89" s="32">
        <f t="shared" si="90"/>
        <v>2597</v>
      </c>
      <c r="F89" s="33">
        <v>2597</v>
      </c>
      <c r="G89" s="33">
        <v>0</v>
      </c>
      <c r="H89" s="33">
        <v>0</v>
      </c>
      <c r="I89" s="32">
        <f t="shared" ref="I89:I101" si="93">SUM(J89:L89)</f>
        <v>2579</v>
      </c>
      <c r="J89" s="33">
        <v>2579</v>
      </c>
      <c r="K89" s="33">
        <v>0</v>
      </c>
      <c r="L89" s="33">
        <v>0</v>
      </c>
      <c r="M89" s="32">
        <f t="shared" ref="M89:M101" si="94">SUM(N89:P89)</f>
        <v>3800</v>
      </c>
      <c r="N89" s="33">
        <v>3800</v>
      </c>
      <c r="O89" s="33">
        <v>0</v>
      </c>
      <c r="P89" s="33">
        <v>0</v>
      </c>
      <c r="Q89" s="32">
        <f t="shared" ref="Q89:Q101" si="95">SUM(R89:T89)</f>
        <v>3800</v>
      </c>
      <c r="R89" s="33">
        <v>3800</v>
      </c>
      <c r="S89" s="33">
        <v>0</v>
      </c>
      <c r="T89" s="33">
        <v>0</v>
      </c>
    </row>
    <row r="90" spans="2:20" x14ac:dyDescent="0.25">
      <c r="B90" s="27"/>
      <c r="C90" s="28" t="s">
        <v>163</v>
      </c>
      <c r="D90" s="29" t="s">
        <v>157</v>
      </c>
      <c r="E90" s="32">
        <f t="shared" si="90"/>
        <v>1328.2</v>
      </c>
      <c r="F90" s="33">
        <v>1328.2</v>
      </c>
      <c r="G90" s="33">
        <v>0</v>
      </c>
      <c r="H90" s="33">
        <v>0</v>
      </c>
      <c r="I90" s="32">
        <f t="shared" si="93"/>
        <v>1330</v>
      </c>
      <c r="J90" s="33">
        <v>1330</v>
      </c>
      <c r="K90" s="33">
        <v>0</v>
      </c>
      <c r="L90" s="33">
        <v>0</v>
      </c>
      <c r="M90" s="32">
        <f t="shared" si="94"/>
        <v>1500</v>
      </c>
      <c r="N90" s="33">
        <v>1500</v>
      </c>
      <c r="O90" s="33">
        <v>0</v>
      </c>
      <c r="P90" s="33">
        <v>0</v>
      </c>
      <c r="Q90" s="32">
        <f t="shared" si="95"/>
        <v>1500</v>
      </c>
      <c r="R90" s="33">
        <v>1500</v>
      </c>
      <c r="S90" s="33">
        <v>0</v>
      </c>
      <c r="T90" s="33">
        <v>0</v>
      </c>
    </row>
    <row r="91" spans="2:20" x14ac:dyDescent="0.25">
      <c r="B91" s="27"/>
      <c r="C91" s="28" t="s">
        <v>164</v>
      </c>
      <c r="D91" s="29" t="s">
        <v>158</v>
      </c>
      <c r="E91" s="32">
        <f t="shared" si="90"/>
        <v>10000</v>
      </c>
      <c r="F91" s="33">
        <v>10000</v>
      </c>
      <c r="G91" s="33">
        <v>0</v>
      </c>
      <c r="H91" s="33">
        <v>0</v>
      </c>
      <c r="I91" s="32">
        <f t="shared" si="93"/>
        <v>10000</v>
      </c>
      <c r="J91" s="33">
        <v>10000</v>
      </c>
      <c r="K91" s="33">
        <v>0</v>
      </c>
      <c r="L91" s="33">
        <v>0</v>
      </c>
      <c r="M91" s="32">
        <f t="shared" si="94"/>
        <v>10000</v>
      </c>
      <c r="N91" s="33">
        <v>10000</v>
      </c>
      <c r="O91" s="33">
        <v>0</v>
      </c>
      <c r="P91" s="33">
        <v>0</v>
      </c>
      <c r="Q91" s="32">
        <f t="shared" si="95"/>
        <v>11000</v>
      </c>
      <c r="R91" s="33">
        <v>11000</v>
      </c>
      <c r="S91" s="33">
        <v>0</v>
      </c>
      <c r="T91" s="33">
        <v>0</v>
      </c>
    </row>
    <row r="92" spans="2:20" ht="45" x14ac:dyDescent="0.25">
      <c r="B92" s="27"/>
      <c r="C92" s="28" t="s">
        <v>165</v>
      </c>
      <c r="D92" s="29" t="s">
        <v>159</v>
      </c>
      <c r="E92" s="32">
        <f t="shared" si="90"/>
        <v>40</v>
      </c>
      <c r="F92" s="33">
        <v>40</v>
      </c>
      <c r="G92" s="33">
        <v>0</v>
      </c>
      <c r="H92" s="33">
        <v>0</v>
      </c>
      <c r="I92" s="32">
        <f t="shared" si="93"/>
        <v>40</v>
      </c>
      <c r="J92" s="33">
        <v>40</v>
      </c>
      <c r="K92" s="33">
        <v>0</v>
      </c>
      <c r="L92" s="33">
        <v>0</v>
      </c>
      <c r="M92" s="32">
        <f t="shared" si="94"/>
        <v>40</v>
      </c>
      <c r="N92" s="33">
        <v>40</v>
      </c>
      <c r="O92" s="33">
        <v>0</v>
      </c>
      <c r="P92" s="33">
        <v>0</v>
      </c>
      <c r="Q92" s="32">
        <f t="shared" si="95"/>
        <v>40</v>
      </c>
      <c r="R92" s="33">
        <v>40</v>
      </c>
      <c r="S92" s="33">
        <v>0</v>
      </c>
      <c r="T92" s="33">
        <v>0</v>
      </c>
    </row>
    <row r="93" spans="2:20" x14ac:dyDescent="0.25">
      <c r="B93" s="27"/>
      <c r="C93" s="28" t="s">
        <v>169</v>
      </c>
      <c r="D93" s="29" t="s">
        <v>167</v>
      </c>
      <c r="E93" s="32">
        <f t="shared" si="90"/>
        <v>37.799999999999997</v>
      </c>
      <c r="F93" s="33">
        <v>37.799999999999997</v>
      </c>
      <c r="G93" s="33">
        <v>0</v>
      </c>
      <c r="H93" s="33">
        <v>0</v>
      </c>
      <c r="I93" s="32">
        <f t="shared" si="93"/>
        <v>37.799999999999997</v>
      </c>
      <c r="J93" s="33">
        <v>37.799999999999997</v>
      </c>
      <c r="K93" s="33">
        <v>0</v>
      </c>
      <c r="L93" s="33">
        <v>0</v>
      </c>
      <c r="M93" s="32">
        <f t="shared" si="94"/>
        <v>50</v>
      </c>
      <c r="N93" s="33">
        <v>50</v>
      </c>
      <c r="O93" s="33">
        <v>0</v>
      </c>
      <c r="P93" s="33">
        <v>0</v>
      </c>
      <c r="Q93" s="32">
        <f t="shared" si="95"/>
        <v>50</v>
      </c>
      <c r="R93" s="33">
        <v>50</v>
      </c>
      <c r="S93" s="33">
        <v>0</v>
      </c>
      <c r="T93" s="33">
        <v>0</v>
      </c>
    </row>
    <row r="94" spans="2:20" x14ac:dyDescent="0.25">
      <c r="B94" s="27"/>
      <c r="C94" s="28" t="s">
        <v>170</v>
      </c>
      <c r="D94" s="60" t="s">
        <v>402</v>
      </c>
      <c r="E94" s="32">
        <f t="shared" si="90"/>
        <v>947</v>
      </c>
      <c r="F94" s="33">
        <v>947</v>
      </c>
      <c r="G94" s="33">
        <v>0</v>
      </c>
      <c r="H94" s="33">
        <v>0</v>
      </c>
      <c r="I94" s="32">
        <f t="shared" si="93"/>
        <v>370</v>
      </c>
      <c r="J94" s="33">
        <v>370</v>
      </c>
      <c r="K94" s="33">
        <v>0</v>
      </c>
      <c r="L94" s="33">
        <v>0</v>
      </c>
      <c r="M94" s="32">
        <f t="shared" si="94"/>
        <v>350</v>
      </c>
      <c r="N94" s="33">
        <v>350</v>
      </c>
      <c r="O94" s="33">
        <v>0</v>
      </c>
      <c r="P94" s="33">
        <v>0</v>
      </c>
      <c r="Q94" s="32">
        <f t="shared" si="95"/>
        <v>350</v>
      </c>
      <c r="R94" s="33">
        <v>350</v>
      </c>
      <c r="S94" s="33">
        <v>0</v>
      </c>
      <c r="T94" s="33">
        <v>0</v>
      </c>
    </row>
    <row r="95" spans="2:20" x14ac:dyDescent="0.25">
      <c r="B95" s="27"/>
      <c r="C95" s="28" t="s">
        <v>171</v>
      </c>
      <c r="D95" s="29" t="s">
        <v>368</v>
      </c>
      <c r="E95" s="32">
        <f t="shared" si="90"/>
        <v>0</v>
      </c>
      <c r="F95" s="33">
        <v>0</v>
      </c>
      <c r="G95" s="33">
        <v>0</v>
      </c>
      <c r="H95" s="33">
        <v>0</v>
      </c>
      <c r="I95" s="32">
        <f t="shared" si="93"/>
        <v>538.20000000000005</v>
      </c>
      <c r="J95" s="33">
        <v>538.20000000000005</v>
      </c>
      <c r="K95" s="33">
        <v>0</v>
      </c>
      <c r="L95" s="33">
        <v>0</v>
      </c>
      <c r="M95" s="32">
        <f t="shared" si="94"/>
        <v>1100</v>
      </c>
      <c r="N95" s="33">
        <v>1100</v>
      </c>
      <c r="O95" s="33">
        <v>0</v>
      </c>
      <c r="P95" s="33">
        <v>0</v>
      </c>
      <c r="Q95" s="32">
        <f t="shared" si="95"/>
        <v>1100</v>
      </c>
      <c r="R95" s="33">
        <v>1100</v>
      </c>
      <c r="S95" s="33">
        <v>0</v>
      </c>
      <c r="T95" s="33">
        <v>0</v>
      </c>
    </row>
    <row r="96" spans="2:20" ht="45" x14ac:dyDescent="0.25">
      <c r="B96" s="27"/>
      <c r="C96" s="28" t="s">
        <v>172</v>
      </c>
      <c r="D96" s="29" t="s">
        <v>369</v>
      </c>
      <c r="E96" s="32">
        <f t="shared" si="90"/>
        <v>0</v>
      </c>
      <c r="F96" s="33">
        <v>0</v>
      </c>
      <c r="G96" s="33">
        <v>0</v>
      </c>
      <c r="H96" s="33">
        <v>0</v>
      </c>
      <c r="I96" s="32">
        <f t="shared" si="93"/>
        <v>10</v>
      </c>
      <c r="J96" s="33">
        <v>10</v>
      </c>
      <c r="K96" s="33">
        <v>0</v>
      </c>
      <c r="L96" s="33">
        <v>0</v>
      </c>
      <c r="M96" s="32">
        <f t="shared" si="94"/>
        <v>10</v>
      </c>
      <c r="N96" s="33">
        <v>10</v>
      </c>
      <c r="O96" s="33">
        <v>0</v>
      </c>
      <c r="P96" s="33">
        <v>0</v>
      </c>
      <c r="Q96" s="32">
        <f t="shared" si="95"/>
        <v>10</v>
      </c>
      <c r="R96" s="33">
        <v>10</v>
      </c>
      <c r="S96" s="33">
        <v>0</v>
      </c>
      <c r="T96" s="33">
        <v>0</v>
      </c>
    </row>
    <row r="97" spans="2:20" ht="30" x14ac:dyDescent="0.25">
      <c r="B97" s="27"/>
      <c r="C97" s="28" t="s">
        <v>373</v>
      </c>
      <c r="D97" s="29" t="s">
        <v>370</v>
      </c>
      <c r="E97" s="32">
        <f t="shared" si="90"/>
        <v>0</v>
      </c>
      <c r="F97" s="33">
        <v>0</v>
      </c>
      <c r="G97" s="33">
        <v>0</v>
      </c>
      <c r="H97" s="33">
        <v>0</v>
      </c>
      <c r="I97" s="32">
        <f t="shared" si="93"/>
        <v>0</v>
      </c>
      <c r="J97" s="33">
        <v>0</v>
      </c>
      <c r="K97" s="33">
        <v>0</v>
      </c>
      <c r="L97" s="33">
        <v>0</v>
      </c>
      <c r="M97" s="32">
        <f t="shared" si="94"/>
        <v>200</v>
      </c>
      <c r="N97" s="33">
        <v>200</v>
      </c>
      <c r="O97" s="33">
        <v>0</v>
      </c>
      <c r="P97" s="33">
        <v>0</v>
      </c>
      <c r="Q97" s="32">
        <f t="shared" si="95"/>
        <v>200</v>
      </c>
      <c r="R97" s="33">
        <v>200</v>
      </c>
      <c r="S97" s="33">
        <v>0</v>
      </c>
      <c r="T97" s="33">
        <v>0</v>
      </c>
    </row>
    <row r="98" spans="2:20" x14ac:dyDescent="0.25">
      <c r="B98" s="27"/>
      <c r="C98" s="28" t="s">
        <v>374</v>
      </c>
      <c r="D98" s="29" t="s">
        <v>371</v>
      </c>
      <c r="E98" s="32">
        <f t="shared" si="90"/>
        <v>0</v>
      </c>
      <c r="F98" s="33">
        <v>0</v>
      </c>
      <c r="G98" s="33">
        <v>0</v>
      </c>
      <c r="H98" s="33">
        <v>0</v>
      </c>
      <c r="I98" s="32">
        <f t="shared" si="93"/>
        <v>90</v>
      </c>
      <c r="J98" s="33">
        <v>90</v>
      </c>
      <c r="K98" s="33">
        <v>0</v>
      </c>
      <c r="L98" s="33">
        <v>0</v>
      </c>
      <c r="M98" s="32">
        <f t="shared" si="94"/>
        <v>300</v>
      </c>
      <c r="N98" s="33">
        <v>300</v>
      </c>
      <c r="O98" s="33">
        <v>0</v>
      </c>
      <c r="P98" s="33">
        <v>0</v>
      </c>
      <c r="Q98" s="32">
        <f t="shared" si="95"/>
        <v>300</v>
      </c>
      <c r="R98" s="33">
        <v>300</v>
      </c>
      <c r="S98" s="33">
        <v>0</v>
      </c>
      <c r="T98" s="33">
        <v>0</v>
      </c>
    </row>
    <row r="99" spans="2:20" ht="30" x14ac:dyDescent="0.25">
      <c r="B99" s="27"/>
      <c r="C99" s="28" t="s">
        <v>375</v>
      </c>
      <c r="D99" s="29" t="s">
        <v>372</v>
      </c>
      <c r="E99" s="32">
        <f t="shared" si="90"/>
        <v>0</v>
      </c>
      <c r="F99" s="33">
        <v>0</v>
      </c>
      <c r="G99" s="33">
        <v>0</v>
      </c>
      <c r="H99" s="33">
        <v>0</v>
      </c>
      <c r="I99" s="32">
        <f t="shared" si="93"/>
        <v>0</v>
      </c>
      <c r="J99" s="33">
        <v>0</v>
      </c>
      <c r="K99" s="33">
        <v>0</v>
      </c>
      <c r="L99" s="33">
        <v>0</v>
      </c>
      <c r="M99" s="32">
        <f t="shared" si="94"/>
        <v>100</v>
      </c>
      <c r="N99" s="33">
        <v>100</v>
      </c>
      <c r="O99" s="33">
        <v>0</v>
      </c>
      <c r="P99" s="33">
        <v>0</v>
      </c>
      <c r="Q99" s="32">
        <f t="shared" si="95"/>
        <v>100</v>
      </c>
      <c r="R99" s="33">
        <v>100</v>
      </c>
      <c r="S99" s="33">
        <v>0</v>
      </c>
      <c r="T99" s="33">
        <v>0</v>
      </c>
    </row>
    <row r="100" spans="2:20" ht="45" x14ac:dyDescent="0.25">
      <c r="B100" s="27"/>
      <c r="C100" s="28" t="s">
        <v>376</v>
      </c>
      <c r="D100" s="29" t="s">
        <v>168</v>
      </c>
      <c r="E100" s="32">
        <f t="shared" si="90"/>
        <v>0</v>
      </c>
      <c r="F100" s="33">
        <v>0</v>
      </c>
      <c r="G100" s="33">
        <v>0</v>
      </c>
      <c r="H100" s="33">
        <v>0</v>
      </c>
      <c r="I100" s="32">
        <f t="shared" si="93"/>
        <v>55</v>
      </c>
      <c r="J100" s="33">
        <v>55</v>
      </c>
      <c r="K100" s="33">
        <v>0</v>
      </c>
      <c r="L100" s="33">
        <v>0</v>
      </c>
      <c r="M100" s="32">
        <f t="shared" si="94"/>
        <v>50</v>
      </c>
      <c r="N100" s="33">
        <v>50</v>
      </c>
      <c r="O100" s="33">
        <v>0</v>
      </c>
      <c r="P100" s="33">
        <v>0</v>
      </c>
      <c r="Q100" s="32">
        <f t="shared" si="95"/>
        <v>50</v>
      </c>
      <c r="R100" s="33">
        <v>50</v>
      </c>
      <c r="S100" s="33">
        <v>0</v>
      </c>
      <c r="T100" s="33">
        <v>0</v>
      </c>
    </row>
    <row r="101" spans="2:20" ht="75" x14ac:dyDescent="0.25">
      <c r="B101" s="27"/>
      <c r="C101" s="28" t="s">
        <v>377</v>
      </c>
      <c r="D101" s="29" t="s">
        <v>403</v>
      </c>
      <c r="E101" s="32">
        <f t="shared" si="90"/>
        <v>450</v>
      </c>
      <c r="F101" s="33">
        <v>450</v>
      </c>
      <c r="G101" s="33">
        <v>0</v>
      </c>
      <c r="H101" s="33">
        <v>0</v>
      </c>
      <c r="I101" s="32">
        <f t="shared" si="93"/>
        <v>450</v>
      </c>
      <c r="J101" s="33">
        <v>450</v>
      </c>
      <c r="K101" s="33">
        <v>0</v>
      </c>
      <c r="L101" s="33">
        <v>0</v>
      </c>
      <c r="M101" s="32">
        <f t="shared" si="94"/>
        <v>500</v>
      </c>
      <c r="N101" s="33">
        <v>500</v>
      </c>
      <c r="O101" s="33">
        <v>0</v>
      </c>
      <c r="P101" s="33">
        <v>0</v>
      </c>
      <c r="Q101" s="32">
        <f t="shared" si="95"/>
        <v>500</v>
      </c>
      <c r="R101" s="33">
        <v>500</v>
      </c>
      <c r="S101" s="33">
        <v>0</v>
      </c>
      <c r="T101" s="33">
        <v>0</v>
      </c>
    </row>
    <row r="102" spans="2:20" ht="31.5" x14ac:dyDescent="0.25">
      <c r="B102" s="23" t="s">
        <v>174</v>
      </c>
      <c r="C102" s="24"/>
      <c r="D102" s="25" t="s">
        <v>173</v>
      </c>
      <c r="E102" s="26">
        <f>SUM(F102:H102)</f>
        <v>8600</v>
      </c>
      <c r="F102" s="26">
        <f>SUM(F103:F111)</f>
        <v>8600</v>
      </c>
      <c r="G102" s="26">
        <f t="shared" ref="G102:T102" si="96">SUM(G103:G111)</f>
        <v>0</v>
      </c>
      <c r="H102" s="26">
        <f t="shared" si="96"/>
        <v>0</v>
      </c>
      <c r="I102" s="26">
        <f>SUM(J102:L102)</f>
        <v>10000</v>
      </c>
      <c r="J102" s="26">
        <f t="shared" si="96"/>
        <v>10000</v>
      </c>
      <c r="K102" s="26">
        <f t="shared" si="96"/>
        <v>0</v>
      </c>
      <c r="L102" s="26">
        <f t="shared" si="96"/>
        <v>0</v>
      </c>
      <c r="M102" s="26">
        <f>SUM(N102:P102)</f>
        <v>22000</v>
      </c>
      <c r="N102" s="26">
        <f t="shared" si="96"/>
        <v>22000</v>
      </c>
      <c r="O102" s="26">
        <f t="shared" si="96"/>
        <v>0</v>
      </c>
      <c r="P102" s="26">
        <f t="shared" si="96"/>
        <v>0</v>
      </c>
      <c r="Q102" s="26">
        <f>SUM(R102:T102)</f>
        <v>22000</v>
      </c>
      <c r="R102" s="26">
        <f t="shared" si="96"/>
        <v>22000</v>
      </c>
      <c r="S102" s="26">
        <f t="shared" si="96"/>
        <v>0</v>
      </c>
      <c r="T102" s="26">
        <f t="shared" si="96"/>
        <v>0</v>
      </c>
    </row>
    <row r="103" spans="2:20" ht="45" x14ac:dyDescent="0.25">
      <c r="B103" s="27"/>
      <c r="C103" s="34" t="s">
        <v>177</v>
      </c>
      <c r="D103" s="29" t="s">
        <v>390</v>
      </c>
      <c r="E103" s="32">
        <f t="shared" ref="E103:E111" si="97">SUM(F103:H103)</f>
        <v>1200</v>
      </c>
      <c r="F103" s="33">
        <v>1200</v>
      </c>
      <c r="G103" s="33">
        <v>0</v>
      </c>
      <c r="H103" s="33">
        <v>0</v>
      </c>
      <c r="I103" s="32">
        <f t="shared" ref="I103:I111" si="98">SUM(J103:L103)</f>
        <v>1200</v>
      </c>
      <c r="J103" s="33">
        <v>1200</v>
      </c>
      <c r="K103" s="33">
        <v>0</v>
      </c>
      <c r="L103" s="33">
        <v>0</v>
      </c>
      <c r="M103" s="32">
        <f t="shared" ref="M103:M111" si="99">SUM(N103:P103)</f>
        <v>2000</v>
      </c>
      <c r="N103" s="33">
        <v>2000</v>
      </c>
      <c r="O103" s="33">
        <v>0</v>
      </c>
      <c r="P103" s="33">
        <v>0</v>
      </c>
      <c r="Q103" s="32">
        <f t="shared" ref="Q103:Q111" si="100">SUM(R103:T103)</f>
        <v>2000</v>
      </c>
      <c r="R103" s="33">
        <v>2000</v>
      </c>
      <c r="S103" s="33">
        <v>0</v>
      </c>
      <c r="T103" s="33">
        <v>0</v>
      </c>
    </row>
    <row r="104" spans="2:20" ht="30" x14ac:dyDescent="0.25">
      <c r="B104" s="27"/>
      <c r="C104" s="34" t="s">
        <v>178</v>
      </c>
      <c r="D104" s="29" t="s">
        <v>175</v>
      </c>
      <c r="E104" s="32">
        <f t="shared" si="97"/>
        <v>3000</v>
      </c>
      <c r="F104" s="33">
        <v>3000</v>
      </c>
      <c r="G104" s="33">
        <v>0</v>
      </c>
      <c r="H104" s="33">
        <v>0</v>
      </c>
      <c r="I104" s="32">
        <f t="shared" si="98"/>
        <v>3000</v>
      </c>
      <c r="J104" s="33">
        <v>3000</v>
      </c>
      <c r="K104" s="33">
        <v>0</v>
      </c>
      <c r="L104" s="33">
        <v>0</v>
      </c>
      <c r="M104" s="32">
        <f t="shared" si="99"/>
        <v>4200</v>
      </c>
      <c r="N104" s="33">
        <v>4200</v>
      </c>
      <c r="O104" s="33">
        <v>0</v>
      </c>
      <c r="P104" s="33">
        <v>0</v>
      </c>
      <c r="Q104" s="32">
        <f t="shared" si="100"/>
        <v>4200</v>
      </c>
      <c r="R104" s="33">
        <v>4200</v>
      </c>
      <c r="S104" s="33">
        <v>0</v>
      </c>
      <c r="T104" s="33">
        <v>0</v>
      </c>
    </row>
    <row r="105" spans="2:20" ht="30" x14ac:dyDescent="0.25">
      <c r="B105" s="27"/>
      <c r="C105" s="34" t="s">
        <v>179</v>
      </c>
      <c r="D105" s="29" t="s">
        <v>176</v>
      </c>
      <c r="E105" s="32">
        <f t="shared" si="97"/>
        <v>2400</v>
      </c>
      <c r="F105" s="33">
        <v>2400</v>
      </c>
      <c r="G105" s="33">
        <v>0</v>
      </c>
      <c r="H105" s="33">
        <v>0</v>
      </c>
      <c r="I105" s="32">
        <f t="shared" si="98"/>
        <v>3000</v>
      </c>
      <c r="J105" s="33">
        <v>3000</v>
      </c>
      <c r="K105" s="33">
        <v>0</v>
      </c>
      <c r="L105" s="33">
        <v>0</v>
      </c>
      <c r="M105" s="32">
        <f t="shared" si="99"/>
        <v>4000</v>
      </c>
      <c r="N105" s="33">
        <v>4000</v>
      </c>
      <c r="O105" s="33">
        <v>0</v>
      </c>
      <c r="P105" s="33">
        <v>0</v>
      </c>
      <c r="Q105" s="32">
        <f t="shared" si="100"/>
        <v>4000</v>
      </c>
      <c r="R105" s="33">
        <v>4000</v>
      </c>
      <c r="S105" s="33">
        <v>0</v>
      </c>
      <c r="T105" s="33">
        <v>0</v>
      </c>
    </row>
    <row r="106" spans="2:20" ht="30" x14ac:dyDescent="0.25">
      <c r="B106" s="27"/>
      <c r="C106" s="34" t="s">
        <v>180</v>
      </c>
      <c r="D106" s="29" t="s">
        <v>404</v>
      </c>
      <c r="E106" s="32">
        <f t="shared" si="97"/>
        <v>2000</v>
      </c>
      <c r="F106" s="33">
        <v>2000</v>
      </c>
      <c r="G106" s="33">
        <v>0</v>
      </c>
      <c r="H106" s="33">
        <v>0</v>
      </c>
      <c r="I106" s="32">
        <f t="shared" si="98"/>
        <v>1650</v>
      </c>
      <c r="J106" s="33">
        <v>1650</v>
      </c>
      <c r="K106" s="33">
        <v>0</v>
      </c>
      <c r="L106" s="33">
        <v>0</v>
      </c>
      <c r="M106" s="32">
        <f t="shared" si="99"/>
        <v>1655</v>
      </c>
      <c r="N106" s="33">
        <v>1655</v>
      </c>
      <c r="O106" s="33">
        <v>0</v>
      </c>
      <c r="P106" s="33">
        <v>0</v>
      </c>
      <c r="Q106" s="32">
        <f t="shared" si="100"/>
        <v>1655</v>
      </c>
      <c r="R106" s="33">
        <v>1655</v>
      </c>
      <c r="S106" s="33">
        <v>0</v>
      </c>
      <c r="T106" s="33">
        <v>0</v>
      </c>
    </row>
    <row r="107" spans="2:20" ht="30" x14ac:dyDescent="0.25">
      <c r="B107" s="27"/>
      <c r="C107" s="34" t="s">
        <v>378</v>
      </c>
      <c r="D107" s="29" t="s">
        <v>379</v>
      </c>
      <c r="E107" s="32">
        <f t="shared" si="97"/>
        <v>0</v>
      </c>
      <c r="F107" s="33">
        <v>0</v>
      </c>
      <c r="G107" s="33">
        <v>0</v>
      </c>
      <c r="H107" s="33">
        <v>0</v>
      </c>
      <c r="I107" s="32">
        <f t="shared" si="98"/>
        <v>500</v>
      </c>
      <c r="J107" s="33">
        <v>500</v>
      </c>
      <c r="K107" s="33">
        <v>0</v>
      </c>
      <c r="L107" s="33">
        <v>0</v>
      </c>
      <c r="M107" s="32">
        <f t="shared" si="99"/>
        <v>3400</v>
      </c>
      <c r="N107" s="33">
        <v>3400</v>
      </c>
      <c r="O107" s="33">
        <v>0</v>
      </c>
      <c r="P107" s="33">
        <v>0</v>
      </c>
      <c r="Q107" s="32">
        <f t="shared" si="100"/>
        <v>3400</v>
      </c>
      <c r="R107" s="33">
        <v>3400</v>
      </c>
      <c r="S107" s="33">
        <v>0</v>
      </c>
      <c r="T107" s="33">
        <v>0</v>
      </c>
    </row>
    <row r="108" spans="2:20" x14ac:dyDescent="0.25">
      <c r="B108" s="27"/>
      <c r="C108" s="34" t="s">
        <v>380</v>
      </c>
      <c r="D108" s="29" t="s">
        <v>391</v>
      </c>
      <c r="E108" s="32">
        <f t="shared" si="97"/>
        <v>0</v>
      </c>
      <c r="F108" s="33">
        <v>0</v>
      </c>
      <c r="G108" s="33">
        <v>0</v>
      </c>
      <c r="H108" s="33">
        <v>0</v>
      </c>
      <c r="I108" s="32">
        <f t="shared" si="98"/>
        <v>500</v>
      </c>
      <c r="J108" s="33">
        <v>500</v>
      </c>
      <c r="K108" s="33">
        <v>0</v>
      </c>
      <c r="L108" s="33">
        <v>0</v>
      </c>
      <c r="M108" s="32">
        <f t="shared" si="99"/>
        <v>1440</v>
      </c>
      <c r="N108" s="33">
        <v>1440</v>
      </c>
      <c r="O108" s="33">
        <v>0</v>
      </c>
      <c r="P108" s="33">
        <v>0</v>
      </c>
      <c r="Q108" s="32">
        <f t="shared" si="100"/>
        <v>1440</v>
      </c>
      <c r="R108" s="33">
        <v>1440</v>
      </c>
      <c r="S108" s="33">
        <v>0</v>
      </c>
      <c r="T108" s="33">
        <v>0</v>
      </c>
    </row>
    <row r="109" spans="2:20" ht="30" x14ac:dyDescent="0.25">
      <c r="B109" s="27"/>
      <c r="C109" s="34" t="s">
        <v>381</v>
      </c>
      <c r="D109" s="29" t="s">
        <v>382</v>
      </c>
      <c r="E109" s="32">
        <f t="shared" si="97"/>
        <v>0</v>
      </c>
      <c r="F109" s="33">
        <v>0</v>
      </c>
      <c r="G109" s="33">
        <v>0</v>
      </c>
      <c r="H109" s="33">
        <v>0</v>
      </c>
      <c r="I109" s="32">
        <f t="shared" si="98"/>
        <v>100</v>
      </c>
      <c r="J109" s="33">
        <v>100</v>
      </c>
      <c r="K109" s="33">
        <v>0</v>
      </c>
      <c r="L109" s="33">
        <v>0</v>
      </c>
      <c r="M109" s="32">
        <f t="shared" si="99"/>
        <v>250</v>
      </c>
      <c r="N109" s="33">
        <v>250</v>
      </c>
      <c r="O109" s="33">
        <v>0</v>
      </c>
      <c r="P109" s="33">
        <v>0</v>
      </c>
      <c r="Q109" s="32">
        <f t="shared" si="100"/>
        <v>250</v>
      </c>
      <c r="R109" s="33">
        <v>250</v>
      </c>
      <c r="S109" s="33">
        <v>0</v>
      </c>
      <c r="T109" s="33">
        <v>0</v>
      </c>
    </row>
    <row r="110" spans="2:20" x14ac:dyDescent="0.25">
      <c r="B110" s="27"/>
      <c r="C110" s="34" t="s">
        <v>383</v>
      </c>
      <c r="D110" s="29" t="s">
        <v>384</v>
      </c>
      <c r="E110" s="32">
        <f t="shared" si="97"/>
        <v>0</v>
      </c>
      <c r="F110" s="33">
        <v>0</v>
      </c>
      <c r="G110" s="33">
        <v>0</v>
      </c>
      <c r="H110" s="33">
        <v>0</v>
      </c>
      <c r="I110" s="32">
        <f t="shared" si="98"/>
        <v>50</v>
      </c>
      <c r="J110" s="33">
        <v>50</v>
      </c>
      <c r="K110" s="33">
        <v>0</v>
      </c>
      <c r="L110" s="33">
        <v>0</v>
      </c>
      <c r="M110" s="32">
        <f t="shared" si="99"/>
        <v>55</v>
      </c>
      <c r="N110" s="33">
        <v>55</v>
      </c>
      <c r="O110" s="33">
        <v>0</v>
      </c>
      <c r="P110" s="33">
        <v>0</v>
      </c>
      <c r="Q110" s="32">
        <f t="shared" si="100"/>
        <v>55</v>
      </c>
      <c r="R110" s="33">
        <v>55</v>
      </c>
      <c r="S110" s="33">
        <v>0</v>
      </c>
      <c r="T110" s="33">
        <v>0</v>
      </c>
    </row>
    <row r="111" spans="2:20" ht="45" x14ac:dyDescent="0.25">
      <c r="B111" s="27"/>
      <c r="C111" s="34" t="s">
        <v>385</v>
      </c>
      <c r="D111" s="29" t="s">
        <v>386</v>
      </c>
      <c r="E111" s="32">
        <f t="shared" si="97"/>
        <v>0</v>
      </c>
      <c r="F111" s="33">
        <v>0</v>
      </c>
      <c r="G111" s="33">
        <v>0</v>
      </c>
      <c r="H111" s="33">
        <v>0</v>
      </c>
      <c r="I111" s="32">
        <f t="shared" si="98"/>
        <v>0</v>
      </c>
      <c r="J111" s="33">
        <v>0</v>
      </c>
      <c r="K111" s="33">
        <v>0</v>
      </c>
      <c r="L111" s="33">
        <v>0</v>
      </c>
      <c r="M111" s="32">
        <f t="shared" si="99"/>
        <v>5000</v>
      </c>
      <c r="N111" s="33">
        <v>5000</v>
      </c>
      <c r="O111" s="33">
        <v>0</v>
      </c>
      <c r="P111" s="33">
        <v>0</v>
      </c>
      <c r="Q111" s="32">
        <f t="shared" si="100"/>
        <v>5000</v>
      </c>
      <c r="R111" s="33">
        <v>5000</v>
      </c>
      <c r="S111" s="33">
        <v>0</v>
      </c>
      <c r="T111" s="33">
        <v>0</v>
      </c>
    </row>
    <row r="112" spans="2:20" ht="31.5" x14ac:dyDescent="0.25">
      <c r="B112" s="23" t="s">
        <v>182</v>
      </c>
      <c r="C112" s="24"/>
      <c r="D112" s="25" t="s">
        <v>181</v>
      </c>
      <c r="E112" s="26">
        <f>SUM(F112:H112)</f>
        <v>7000.0000000000009</v>
      </c>
      <c r="F112" s="26">
        <f>SUM(F113:F119)</f>
        <v>7000.0000000000009</v>
      </c>
      <c r="G112" s="26">
        <f t="shared" ref="G112:H112" si="101">SUM(G113:G119)</f>
        <v>0</v>
      </c>
      <c r="H112" s="26">
        <f t="shared" si="101"/>
        <v>0</v>
      </c>
      <c r="I112" s="26">
        <f>SUM(J112:L112)</f>
        <v>7000.0000000000009</v>
      </c>
      <c r="J112" s="26">
        <f t="shared" ref="J112:L112" si="102">SUM(J113:J119)</f>
        <v>7000.0000000000009</v>
      </c>
      <c r="K112" s="26">
        <f t="shared" si="102"/>
        <v>0</v>
      </c>
      <c r="L112" s="26">
        <f t="shared" si="102"/>
        <v>0</v>
      </c>
      <c r="M112" s="26">
        <f>SUM(N112:P112)</f>
        <v>8000</v>
      </c>
      <c r="N112" s="26">
        <f>SUM(N113:N119)</f>
        <v>8000</v>
      </c>
      <c r="O112" s="26">
        <f t="shared" ref="O112:T112" si="103">SUM(O113:O119)</f>
        <v>0</v>
      </c>
      <c r="P112" s="26">
        <f t="shared" si="103"/>
        <v>0</v>
      </c>
      <c r="Q112" s="26">
        <f>SUM(R112:T112)</f>
        <v>8140</v>
      </c>
      <c r="R112" s="26">
        <f>SUM(R113:R119)</f>
        <v>8140</v>
      </c>
      <c r="S112" s="26">
        <f t="shared" si="103"/>
        <v>0</v>
      </c>
      <c r="T112" s="26">
        <f t="shared" si="103"/>
        <v>0</v>
      </c>
    </row>
    <row r="113" spans="2:20" x14ac:dyDescent="0.25">
      <c r="B113" s="27"/>
      <c r="C113" s="34" t="s">
        <v>190</v>
      </c>
      <c r="D113" s="29" t="s">
        <v>183</v>
      </c>
      <c r="E113" s="32">
        <f t="shared" ref="E113:E119" si="104">SUM(F113:H113)</f>
        <v>3102.6</v>
      </c>
      <c r="F113" s="33">
        <v>3102.6</v>
      </c>
      <c r="G113" s="33">
        <v>0</v>
      </c>
      <c r="H113" s="33">
        <v>0</v>
      </c>
      <c r="I113" s="32">
        <f t="shared" ref="I113:I119" si="105">SUM(J113:L113)</f>
        <v>3102.6</v>
      </c>
      <c r="J113" s="33">
        <v>3102.6</v>
      </c>
      <c r="K113" s="33">
        <v>0</v>
      </c>
      <c r="L113" s="33">
        <v>0</v>
      </c>
      <c r="M113" s="32">
        <f t="shared" ref="M113:M119" si="106">SUM(N113:P113)</f>
        <v>2850</v>
      </c>
      <c r="N113" s="33">
        <v>2850</v>
      </c>
      <c r="O113" s="33">
        <v>0</v>
      </c>
      <c r="P113" s="33">
        <v>0</v>
      </c>
      <c r="Q113" s="32">
        <f t="shared" ref="Q113:Q119" si="107">SUM(R113:T113)</f>
        <v>2770</v>
      </c>
      <c r="R113" s="33">
        <f>2900-130</f>
        <v>2770</v>
      </c>
      <c r="S113" s="33">
        <v>0</v>
      </c>
      <c r="T113" s="33">
        <v>0</v>
      </c>
    </row>
    <row r="114" spans="2:20" x14ac:dyDescent="0.25">
      <c r="B114" s="27"/>
      <c r="C114" s="34" t="s">
        <v>191</v>
      </c>
      <c r="D114" s="29" t="s">
        <v>184</v>
      </c>
      <c r="E114" s="32">
        <f t="shared" si="104"/>
        <v>2000</v>
      </c>
      <c r="F114" s="33">
        <v>2000</v>
      </c>
      <c r="G114" s="33">
        <v>0</v>
      </c>
      <c r="H114" s="33">
        <v>0</v>
      </c>
      <c r="I114" s="32">
        <f t="shared" si="105"/>
        <v>2000</v>
      </c>
      <c r="J114" s="33">
        <v>2000</v>
      </c>
      <c r="K114" s="33">
        <v>0</v>
      </c>
      <c r="L114" s="33">
        <v>0</v>
      </c>
      <c r="M114" s="32">
        <f t="shared" si="106"/>
        <v>2675</v>
      </c>
      <c r="N114" s="33">
        <v>2675</v>
      </c>
      <c r="O114" s="33">
        <v>0</v>
      </c>
      <c r="P114" s="33">
        <v>0</v>
      </c>
      <c r="Q114" s="32">
        <f t="shared" si="107"/>
        <v>2750</v>
      </c>
      <c r="R114" s="33">
        <v>2750</v>
      </c>
      <c r="S114" s="33">
        <v>0</v>
      </c>
      <c r="T114" s="33">
        <v>0</v>
      </c>
    </row>
    <row r="115" spans="2:20" x14ac:dyDescent="0.25">
      <c r="B115" s="27"/>
      <c r="C115" s="34" t="s">
        <v>192</v>
      </c>
      <c r="D115" s="29" t="s">
        <v>185</v>
      </c>
      <c r="E115" s="32">
        <f t="shared" si="104"/>
        <v>413.3</v>
      </c>
      <c r="F115" s="33">
        <v>413.3</v>
      </c>
      <c r="G115" s="33">
        <v>0</v>
      </c>
      <c r="H115" s="33">
        <v>0</v>
      </c>
      <c r="I115" s="32">
        <f t="shared" si="105"/>
        <v>413.3</v>
      </c>
      <c r="J115" s="33">
        <v>413.3</v>
      </c>
      <c r="K115" s="33">
        <v>0</v>
      </c>
      <c r="L115" s="33">
        <v>0</v>
      </c>
      <c r="M115" s="32">
        <f t="shared" si="106"/>
        <v>470</v>
      </c>
      <c r="N115" s="33">
        <v>470</v>
      </c>
      <c r="O115" s="33">
        <v>0</v>
      </c>
      <c r="P115" s="33">
        <v>0</v>
      </c>
      <c r="Q115" s="32">
        <f t="shared" si="107"/>
        <v>480</v>
      </c>
      <c r="R115" s="33">
        <v>480</v>
      </c>
      <c r="S115" s="33">
        <v>0</v>
      </c>
      <c r="T115" s="33">
        <v>0</v>
      </c>
    </row>
    <row r="116" spans="2:20" ht="45" x14ac:dyDescent="0.25">
      <c r="B116" s="27"/>
      <c r="C116" s="34" t="s">
        <v>193</v>
      </c>
      <c r="D116" s="29" t="s">
        <v>186</v>
      </c>
      <c r="E116" s="32">
        <f t="shared" si="104"/>
        <v>379.5</v>
      </c>
      <c r="F116" s="33">
        <v>379.5</v>
      </c>
      <c r="G116" s="33">
        <v>0</v>
      </c>
      <c r="H116" s="33">
        <v>0</v>
      </c>
      <c r="I116" s="32">
        <f t="shared" si="105"/>
        <v>379.5</v>
      </c>
      <c r="J116" s="33">
        <v>379.5</v>
      </c>
      <c r="K116" s="33">
        <v>0</v>
      </c>
      <c r="L116" s="33">
        <v>0</v>
      </c>
      <c r="M116" s="32">
        <f t="shared" si="106"/>
        <v>540</v>
      </c>
      <c r="N116" s="33">
        <v>540</v>
      </c>
      <c r="O116" s="33">
        <v>0</v>
      </c>
      <c r="P116" s="33">
        <v>0</v>
      </c>
      <c r="Q116" s="32">
        <f t="shared" si="107"/>
        <v>570</v>
      </c>
      <c r="R116" s="33">
        <v>570</v>
      </c>
      <c r="S116" s="33">
        <v>0</v>
      </c>
      <c r="T116" s="33">
        <v>0</v>
      </c>
    </row>
    <row r="117" spans="2:20" ht="30" x14ac:dyDescent="0.25">
      <c r="B117" s="27"/>
      <c r="C117" s="34" t="s">
        <v>194</v>
      </c>
      <c r="D117" s="29" t="s">
        <v>187</v>
      </c>
      <c r="E117" s="32">
        <f t="shared" si="104"/>
        <v>800</v>
      </c>
      <c r="F117" s="33">
        <v>800</v>
      </c>
      <c r="G117" s="33">
        <v>0</v>
      </c>
      <c r="H117" s="33">
        <v>0</v>
      </c>
      <c r="I117" s="32">
        <f t="shared" si="105"/>
        <v>800</v>
      </c>
      <c r="J117" s="33">
        <v>800</v>
      </c>
      <c r="K117" s="33">
        <v>0</v>
      </c>
      <c r="L117" s="33">
        <v>0</v>
      </c>
      <c r="M117" s="32">
        <f t="shared" si="106"/>
        <v>800</v>
      </c>
      <c r="N117" s="33">
        <v>800</v>
      </c>
      <c r="O117" s="33">
        <v>0</v>
      </c>
      <c r="P117" s="33">
        <v>0</v>
      </c>
      <c r="Q117" s="32">
        <f t="shared" si="107"/>
        <v>800</v>
      </c>
      <c r="R117" s="33">
        <v>800</v>
      </c>
      <c r="S117" s="33">
        <v>0</v>
      </c>
      <c r="T117" s="33">
        <v>0</v>
      </c>
    </row>
    <row r="118" spans="2:20" x14ac:dyDescent="0.25">
      <c r="B118" s="27"/>
      <c r="C118" s="34" t="s">
        <v>195</v>
      </c>
      <c r="D118" s="29" t="s">
        <v>188</v>
      </c>
      <c r="E118" s="32">
        <f t="shared" si="104"/>
        <v>94.5</v>
      </c>
      <c r="F118" s="33">
        <v>94.5</v>
      </c>
      <c r="G118" s="33">
        <v>0</v>
      </c>
      <c r="H118" s="33">
        <v>0</v>
      </c>
      <c r="I118" s="32">
        <f t="shared" si="105"/>
        <v>94.5</v>
      </c>
      <c r="J118" s="33">
        <v>94.5</v>
      </c>
      <c r="K118" s="33">
        <v>0</v>
      </c>
      <c r="L118" s="33">
        <v>0</v>
      </c>
      <c r="M118" s="32">
        <f t="shared" si="106"/>
        <v>65</v>
      </c>
      <c r="N118" s="33">
        <v>65</v>
      </c>
      <c r="O118" s="33">
        <v>0</v>
      </c>
      <c r="P118" s="33">
        <v>0</v>
      </c>
      <c r="Q118" s="32">
        <f t="shared" si="107"/>
        <v>70</v>
      </c>
      <c r="R118" s="33">
        <v>70</v>
      </c>
      <c r="S118" s="33">
        <v>0</v>
      </c>
      <c r="T118" s="33">
        <v>0</v>
      </c>
    </row>
    <row r="119" spans="2:20" x14ac:dyDescent="0.25">
      <c r="B119" s="27"/>
      <c r="C119" s="34" t="s">
        <v>196</v>
      </c>
      <c r="D119" s="29" t="s">
        <v>189</v>
      </c>
      <c r="E119" s="32">
        <f t="shared" si="104"/>
        <v>210.1</v>
      </c>
      <c r="F119" s="33">
        <v>210.1</v>
      </c>
      <c r="G119" s="33">
        <v>0</v>
      </c>
      <c r="H119" s="33">
        <v>0</v>
      </c>
      <c r="I119" s="32">
        <f t="shared" si="105"/>
        <v>210.1</v>
      </c>
      <c r="J119" s="33">
        <v>210.1</v>
      </c>
      <c r="K119" s="33">
        <v>0</v>
      </c>
      <c r="L119" s="33">
        <v>0</v>
      </c>
      <c r="M119" s="32">
        <f t="shared" si="106"/>
        <v>600</v>
      </c>
      <c r="N119" s="33">
        <v>600</v>
      </c>
      <c r="O119" s="33">
        <v>0</v>
      </c>
      <c r="P119" s="33">
        <v>0</v>
      </c>
      <c r="Q119" s="32">
        <f t="shared" si="107"/>
        <v>700</v>
      </c>
      <c r="R119" s="33">
        <v>700</v>
      </c>
      <c r="S119" s="33">
        <v>0</v>
      </c>
      <c r="T119" s="33">
        <v>0</v>
      </c>
    </row>
    <row r="120" spans="2:20" ht="31.5" x14ac:dyDescent="0.25">
      <c r="B120" s="23" t="s">
        <v>197</v>
      </c>
      <c r="C120" s="24"/>
      <c r="D120" s="25" t="s">
        <v>198</v>
      </c>
      <c r="E120" s="26">
        <f>SUM(F120:H120)</f>
        <v>7000</v>
      </c>
      <c r="F120" s="26">
        <f>SUM(F121:F126)</f>
        <v>7000</v>
      </c>
      <c r="G120" s="26">
        <f t="shared" ref="G120:H120" si="108">SUM(G121:G126)</f>
        <v>0</v>
      </c>
      <c r="H120" s="26">
        <f t="shared" si="108"/>
        <v>0</v>
      </c>
      <c r="I120" s="26">
        <f>SUM(J120:L120)</f>
        <v>9200</v>
      </c>
      <c r="J120" s="26">
        <f>SUM(J121:J126)</f>
        <v>9200</v>
      </c>
      <c r="K120" s="26">
        <f t="shared" ref="K120" si="109">SUM(K121:K126)</f>
        <v>0</v>
      </c>
      <c r="L120" s="26">
        <f t="shared" ref="L120" si="110">SUM(L121:L126)</f>
        <v>0</v>
      </c>
      <c r="M120" s="26">
        <f>SUM(N120:P120)</f>
        <v>13000</v>
      </c>
      <c r="N120" s="26">
        <f>SUM(N121:N126)</f>
        <v>13000</v>
      </c>
      <c r="O120" s="26">
        <f t="shared" ref="O120" si="111">SUM(O121:O126)</f>
        <v>0</v>
      </c>
      <c r="P120" s="26">
        <f t="shared" ref="P120" si="112">SUM(P121:P126)</f>
        <v>0</v>
      </c>
      <c r="Q120" s="26">
        <f>SUM(R120:T120)</f>
        <v>14000</v>
      </c>
      <c r="R120" s="26">
        <f>SUM(R121:R126)</f>
        <v>14000</v>
      </c>
      <c r="S120" s="26">
        <f t="shared" ref="S120" si="113">SUM(S121:S126)</f>
        <v>0</v>
      </c>
      <c r="T120" s="26">
        <f t="shared" ref="T120" si="114">SUM(T121:T126)</f>
        <v>0</v>
      </c>
    </row>
    <row r="121" spans="2:20" ht="45" x14ac:dyDescent="0.25">
      <c r="B121" s="27"/>
      <c r="C121" s="34" t="s">
        <v>352</v>
      </c>
      <c r="D121" s="29" t="s">
        <v>199</v>
      </c>
      <c r="E121" s="32">
        <f t="shared" ref="E121:E126" si="115">SUM(F121:H121)</f>
        <v>1850</v>
      </c>
      <c r="F121" s="33">
        <v>1850</v>
      </c>
      <c r="G121" s="33">
        <v>0</v>
      </c>
      <c r="H121" s="33">
        <v>0</v>
      </c>
      <c r="I121" s="32">
        <f t="shared" ref="I121:I126" si="116">SUM(J121:L121)</f>
        <v>1850</v>
      </c>
      <c r="J121" s="33">
        <v>1850</v>
      </c>
      <c r="K121" s="33">
        <v>0</v>
      </c>
      <c r="L121" s="33">
        <v>0</v>
      </c>
      <c r="M121" s="32">
        <f t="shared" ref="M121:M126" si="117">SUM(N121:P121)</f>
        <v>1740</v>
      </c>
      <c r="N121" s="33">
        <f>1300+440</f>
        <v>1740</v>
      </c>
      <c r="O121" s="33">
        <v>0</v>
      </c>
      <c r="P121" s="33">
        <v>0</v>
      </c>
      <c r="Q121" s="32">
        <f t="shared" ref="Q121:Q126" si="118">SUM(R121:T121)</f>
        <v>1744</v>
      </c>
      <c r="R121" s="33">
        <f>1300+440+4</f>
        <v>1744</v>
      </c>
      <c r="S121" s="33">
        <v>0</v>
      </c>
      <c r="T121" s="33">
        <v>0</v>
      </c>
    </row>
    <row r="122" spans="2:20" ht="45" x14ac:dyDescent="0.25">
      <c r="B122" s="27"/>
      <c r="C122" s="34" t="s">
        <v>353</v>
      </c>
      <c r="D122" s="29" t="s">
        <v>200</v>
      </c>
      <c r="E122" s="32">
        <f t="shared" si="115"/>
        <v>4450</v>
      </c>
      <c r="F122" s="33">
        <v>4450</v>
      </c>
      <c r="G122" s="33">
        <v>0</v>
      </c>
      <c r="H122" s="33">
        <v>0</v>
      </c>
      <c r="I122" s="32">
        <f t="shared" si="116"/>
        <v>4450</v>
      </c>
      <c r="J122" s="33">
        <v>4450</v>
      </c>
      <c r="K122" s="33">
        <v>0</v>
      </c>
      <c r="L122" s="33">
        <v>0</v>
      </c>
      <c r="M122" s="32">
        <f t="shared" si="117"/>
        <v>4000</v>
      </c>
      <c r="N122" s="33">
        <v>4000</v>
      </c>
      <c r="O122" s="33">
        <v>0</v>
      </c>
      <c r="P122" s="33">
        <v>0</v>
      </c>
      <c r="Q122" s="32">
        <f t="shared" si="118"/>
        <v>4500</v>
      </c>
      <c r="R122" s="33">
        <v>4500</v>
      </c>
      <c r="S122" s="33">
        <v>0</v>
      </c>
      <c r="T122" s="33">
        <v>0</v>
      </c>
    </row>
    <row r="123" spans="2:20" x14ac:dyDescent="0.25">
      <c r="B123" s="27"/>
      <c r="C123" s="34" t="s">
        <v>354</v>
      </c>
      <c r="D123" s="29" t="s">
        <v>201</v>
      </c>
      <c r="E123" s="32">
        <f t="shared" si="115"/>
        <v>234</v>
      </c>
      <c r="F123" s="33">
        <v>234</v>
      </c>
      <c r="G123" s="33">
        <v>0</v>
      </c>
      <c r="H123" s="33">
        <v>0</v>
      </c>
      <c r="I123" s="32">
        <f t="shared" si="116"/>
        <v>2434</v>
      </c>
      <c r="J123" s="33">
        <f>234+2200</f>
        <v>2434</v>
      </c>
      <c r="K123" s="33">
        <v>0</v>
      </c>
      <c r="L123" s="33">
        <v>0</v>
      </c>
      <c r="M123" s="32">
        <f t="shared" si="117"/>
        <v>6504</v>
      </c>
      <c r="N123" s="33">
        <v>6504</v>
      </c>
      <c r="O123" s="33">
        <v>0</v>
      </c>
      <c r="P123" s="33">
        <v>0</v>
      </c>
      <c r="Q123" s="32">
        <f t="shared" si="118"/>
        <v>7000</v>
      </c>
      <c r="R123" s="33">
        <v>7000</v>
      </c>
      <c r="S123" s="33">
        <v>0</v>
      </c>
      <c r="T123" s="33">
        <v>0</v>
      </c>
    </row>
    <row r="124" spans="2:20" ht="30" x14ac:dyDescent="0.25">
      <c r="B124" s="27"/>
      <c r="C124" s="34" t="s">
        <v>355</v>
      </c>
      <c r="D124" s="29" t="s">
        <v>202</v>
      </c>
      <c r="E124" s="32">
        <f t="shared" si="115"/>
        <v>36</v>
      </c>
      <c r="F124" s="33">
        <v>36</v>
      </c>
      <c r="G124" s="33">
        <v>0</v>
      </c>
      <c r="H124" s="33">
        <v>0</v>
      </c>
      <c r="I124" s="32">
        <f t="shared" si="116"/>
        <v>36</v>
      </c>
      <c r="J124" s="33">
        <v>36</v>
      </c>
      <c r="K124" s="33">
        <v>0</v>
      </c>
      <c r="L124" s="33">
        <v>0</v>
      </c>
      <c r="M124" s="32">
        <f t="shared" si="117"/>
        <v>36</v>
      </c>
      <c r="N124" s="33">
        <v>36</v>
      </c>
      <c r="O124" s="33">
        <v>0</v>
      </c>
      <c r="P124" s="33">
        <v>0</v>
      </c>
      <c r="Q124" s="32">
        <f t="shared" si="118"/>
        <v>36</v>
      </c>
      <c r="R124" s="33">
        <v>36</v>
      </c>
      <c r="S124" s="33">
        <v>0</v>
      </c>
      <c r="T124" s="33">
        <v>0</v>
      </c>
    </row>
    <row r="125" spans="2:20" x14ac:dyDescent="0.25">
      <c r="B125" s="27"/>
      <c r="C125" s="34" t="s">
        <v>356</v>
      </c>
      <c r="D125" s="29" t="s">
        <v>203</v>
      </c>
      <c r="E125" s="32">
        <f t="shared" si="115"/>
        <v>130</v>
      </c>
      <c r="F125" s="33">
        <v>130</v>
      </c>
      <c r="G125" s="33">
        <v>0</v>
      </c>
      <c r="H125" s="33">
        <v>0</v>
      </c>
      <c r="I125" s="32">
        <f t="shared" si="116"/>
        <v>130</v>
      </c>
      <c r="J125" s="33">
        <v>130</v>
      </c>
      <c r="K125" s="33">
        <v>0</v>
      </c>
      <c r="L125" s="33">
        <v>0</v>
      </c>
      <c r="M125" s="32">
        <f t="shared" si="117"/>
        <v>120</v>
      </c>
      <c r="N125" s="33">
        <v>120</v>
      </c>
      <c r="O125" s="33">
        <v>0</v>
      </c>
      <c r="P125" s="33">
        <v>0</v>
      </c>
      <c r="Q125" s="32">
        <f t="shared" si="118"/>
        <v>120</v>
      </c>
      <c r="R125" s="33">
        <v>120</v>
      </c>
      <c r="S125" s="33">
        <v>0</v>
      </c>
      <c r="T125" s="33">
        <v>0</v>
      </c>
    </row>
    <row r="126" spans="2:20" ht="30" x14ac:dyDescent="0.25">
      <c r="B126" s="27"/>
      <c r="C126" s="34" t="s">
        <v>357</v>
      </c>
      <c r="D126" s="29" t="s">
        <v>204</v>
      </c>
      <c r="E126" s="32">
        <f t="shared" si="115"/>
        <v>300</v>
      </c>
      <c r="F126" s="33">
        <v>300</v>
      </c>
      <c r="G126" s="33">
        <v>0</v>
      </c>
      <c r="H126" s="33">
        <v>0</v>
      </c>
      <c r="I126" s="32">
        <f t="shared" si="116"/>
        <v>300</v>
      </c>
      <c r="J126" s="33">
        <v>300</v>
      </c>
      <c r="K126" s="33">
        <v>0</v>
      </c>
      <c r="L126" s="33">
        <v>0</v>
      </c>
      <c r="M126" s="32">
        <f t="shared" si="117"/>
        <v>600</v>
      </c>
      <c r="N126" s="33">
        <v>600</v>
      </c>
      <c r="O126" s="33">
        <v>0</v>
      </c>
      <c r="P126" s="33">
        <v>0</v>
      </c>
      <c r="Q126" s="32">
        <f t="shared" si="118"/>
        <v>600</v>
      </c>
      <c r="R126" s="33">
        <v>600</v>
      </c>
      <c r="S126" s="33">
        <v>0</v>
      </c>
      <c r="T126" s="33">
        <v>0</v>
      </c>
    </row>
    <row r="127" spans="2:20" ht="31.5" x14ac:dyDescent="0.25">
      <c r="B127" s="23" t="s">
        <v>206</v>
      </c>
      <c r="C127" s="24"/>
      <c r="D127" s="25" t="s">
        <v>205</v>
      </c>
      <c r="E127" s="26">
        <f>SUM(E128:E133)</f>
        <v>200</v>
      </c>
      <c r="F127" s="26">
        <f t="shared" ref="F127:H127" si="119">SUM(F128:F133)</f>
        <v>200</v>
      </c>
      <c r="G127" s="26">
        <f t="shared" si="119"/>
        <v>0</v>
      </c>
      <c r="H127" s="26">
        <f t="shared" si="119"/>
        <v>0</v>
      </c>
      <c r="I127" s="26">
        <f>SUM(J127:L127)</f>
        <v>600</v>
      </c>
      <c r="J127" s="26">
        <f>SUM(J128:J132)</f>
        <v>600</v>
      </c>
      <c r="K127" s="26">
        <f t="shared" ref="K127" si="120">SUM(K128:K132)</f>
        <v>0</v>
      </c>
      <c r="L127" s="26">
        <f t="shared" ref="L127" si="121">SUM(L128:L132)</f>
        <v>0</v>
      </c>
      <c r="M127" s="26">
        <f>SUM(N127:P127)</f>
        <v>760</v>
      </c>
      <c r="N127" s="26">
        <f>SUM(N128:N132)</f>
        <v>760</v>
      </c>
      <c r="O127" s="26">
        <f t="shared" ref="O127" si="122">SUM(O128:O132)</f>
        <v>0</v>
      </c>
      <c r="P127" s="26">
        <f t="shared" ref="P127" si="123">SUM(P128:P132)</f>
        <v>0</v>
      </c>
      <c r="Q127" s="26">
        <f>SUM(R127:T127)</f>
        <v>760</v>
      </c>
      <c r="R127" s="26">
        <f>SUM(R128:R132)</f>
        <v>760</v>
      </c>
      <c r="S127" s="26">
        <f t="shared" ref="S127" si="124">SUM(S128:S132)</f>
        <v>0</v>
      </c>
      <c r="T127" s="26">
        <f t="shared" ref="T127" si="125">SUM(T128:T132)</f>
        <v>0</v>
      </c>
    </row>
    <row r="128" spans="2:20" x14ac:dyDescent="0.25">
      <c r="B128" s="27"/>
      <c r="C128" s="34" t="s">
        <v>358</v>
      </c>
      <c r="D128" s="29" t="s">
        <v>207</v>
      </c>
      <c r="E128" s="32">
        <f>SUM(F128:H128)</f>
        <v>38</v>
      </c>
      <c r="F128" s="33">
        <v>38</v>
      </c>
      <c r="G128" s="33">
        <v>0</v>
      </c>
      <c r="H128" s="33">
        <v>0</v>
      </c>
      <c r="I128" s="32">
        <f t="shared" ref="I128:I133" si="126">SUM(J128:L128)</f>
        <v>140</v>
      </c>
      <c r="J128" s="33">
        <v>140</v>
      </c>
      <c r="K128" s="33">
        <v>0</v>
      </c>
      <c r="L128" s="33">
        <v>0</v>
      </c>
      <c r="M128" s="32">
        <f t="shared" ref="M128:M133" si="127">SUM(N128:P128)</f>
        <v>170</v>
      </c>
      <c r="N128" s="33">
        <v>170</v>
      </c>
      <c r="O128" s="33">
        <v>0</v>
      </c>
      <c r="P128" s="33">
        <v>0</v>
      </c>
      <c r="Q128" s="32">
        <f t="shared" ref="Q128:Q133" si="128">SUM(R128:T128)</f>
        <v>170</v>
      </c>
      <c r="R128" s="33">
        <v>170</v>
      </c>
      <c r="S128" s="33">
        <v>0</v>
      </c>
      <c r="T128" s="33">
        <v>0</v>
      </c>
    </row>
    <row r="129" spans="2:20" ht="30" x14ac:dyDescent="0.25">
      <c r="B129" s="27"/>
      <c r="C129" s="34" t="s">
        <v>359</v>
      </c>
      <c r="D129" s="29" t="s">
        <v>208</v>
      </c>
      <c r="E129" s="32">
        <f t="shared" ref="E129:E133" si="129">SUM(F129:H129)</f>
        <v>42</v>
      </c>
      <c r="F129" s="33">
        <v>42</v>
      </c>
      <c r="G129" s="33">
        <v>0</v>
      </c>
      <c r="H129" s="33">
        <v>0</v>
      </c>
      <c r="I129" s="32">
        <f t="shared" si="126"/>
        <v>100</v>
      </c>
      <c r="J129" s="33">
        <v>100</v>
      </c>
      <c r="K129" s="33">
        <v>0</v>
      </c>
      <c r="L129" s="33">
        <v>0</v>
      </c>
      <c r="M129" s="32">
        <f t="shared" si="127"/>
        <v>140</v>
      </c>
      <c r="N129" s="33">
        <v>140</v>
      </c>
      <c r="O129" s="33">
        <v>0</v>
      </c>
      <c r="P129" s="33">
        <v>0</v>
      </c>
      <c r="Q129" s="32">
        <f t="shared" si="128"/>
        <v>140</v>
      </c>
      <c r="R129" s="33">
        <v>140</v>
      </c>
      <c r="S129" s="33">
        <v>0</v>
      </c>
      <c r="T129" s="33">
        <v>0</v>
      </c>
    </row>
    <row r="130" spans="2:20" x14ac:dyDescent="0.25">
      <c r="B130" s="27"/>
      <c r="C130" s="34" t="s">
        <v>360</v>
      </c>
      <c r="D130" s="29" t="s">
        <v>209</v>
      </c>
      <c r="E130" s="32">
        <f t="shared" si="129"/>
        <v>26</v>
      </c>
      <c r="F130" s="33">
        <v>26</v>
      </c>
      <c r="G130" s="33">
        <v>0</v>
      </c>
      <c r="H130" s="33">
        <v>0</v>
      </c>
      <c r="I130" s="32">
        <f t="shared" si="126"/>
        <v>70</v>
      </c>
      <c r="J130" s="33">
        <v>70</v>
      </c>
      <c r="K130" s="33">
        <v>0</v>
      </c>
      <c r="L130" s="33">
        <v>0</v>
      </c>
      <c r="M130" s="32">
        <f t="shared" si="127"/>
        <v>75</v>
      </c>
      <c r="N130" s="33">
        <v>75</v>
      </c>
      <c r="O130" s="33">
        <v>0</v>
      </c>
      <c r="P130" s="33">
        <v>0</v>
      </c>
      <c r="Q130" s="32">
        <f t="shared" si="128"/>
        <v>75</v>
      </c>
      <c r="R130" s="33">
        <v>75</v>
      </c>
      <c r="S130" s="33">
        <v>0</v>
      </c>
      <c r="T130" s="33">
        <v>0</v>
      </c>
    </row>
    <row r="131" spans="2:20" x14ac:dyDescent="0.25">
      <c r="B131" s="27"/>
      <c r="C131" s="34" t="s">
        <v>361</v>
      </c>
      <c r="D131" s="29" t="s">
        <v>210</v>
      </c>
      <c r="E131" s="32">
        <f t="shared" si="129"/>
        <v>47</v>
      </c>
      <c r="F131" s="33">
        <v>47</v>
      </c>
      <c r="G131" s="33">
        <v>0</v>
      </c>
      <c r="H131" s="33">
        <v>0</v>
      </c>
      <c r="I131" s="32">
        <f t="shared" si="126"/>
        <v>170</v>
      </c>
      <c r="J131" s="33">
        <v>170</v>
      </c>
      <c r="K131" s="33">
        <v>0</v>
      </c>
      <c r="L131" s="33">
        <v>0</v>
      </c>
      <c r="M131" s="32">
        <f t="shared" si="127"/>
        <v>250</v>
      </c>
      <c r="N131" s="33">
        <v>250</v>
      </c>
      <c r="O131" s="33">
        <v>0</v>
      </c>
      <c r="P131" s="33">
        <v>0</v>
      </c>
      <c r="Q131" s="32">
        <f t="shared" si="128"/>
        <v>250</v>
      </c>
      <c r="R131" s="33">
        <v>250</v>
      </c>
      <c r="S131" s="33">
        <v>0</v>
      </c>
      <c r="T131" s="33">
        <v>0</v>
      </c>
    </row>
    <row r="132" spans="2:20" x14ac:dyDescent="0.25">
      <c r="B132" s="27"/>
      <c r="C132" s="34" t="s">
        <v>362</v>
      </c>
      <c r="D132" s="29" t="s">
        <v>211</v>
      </c>
      <c r="E132" s="32">
        <f t="shared" si="129"/>
        <v>15</v>
      </c>
      <c r="F132" s="33">
        <v>15</v>
      </c>
      <c r="G132" s="33">
        <v>0</v>
      </c>
      <c r="H132" s="33">
        <v>0</v>
      </c>
      <c r="I132" s="32">
        <f t="shared" si="126"/>
        <v>120</v>
      </c>
      <c r="J132" s="33">
        <v>120</v>
      </c>
      <c r="K132" s="33">
        <v>0</v>
      </c>
      <c r="L132" s="33">
        <v>0</v>
      </c>
      <c r="M132" s="32">
        <f t="shared" si="127"/>
        <v>125</v>
      </c>
      <c r="N132" s="33">
        <v>125</v>
      </c>
      <c r="O132" s="33">
        <v>0</v>
      </c>
      <c r="P132" s="33">
        <v>0</v>
      </c>
      <c r="Q132" s="32">
        <f t="shared" si="128"/>
        <v>125</v>
      </c>
      <c r="R132" s="33">
        <v>125</v>
      </c>
      <c r="S132" s="33">
        <v>0</v>
      </c>
      <c r="T132" s="33">
        <v>0</v>
      </c>
    </row>
    <row r="133" spans="2:20" ht="30" x14ac:dyDescent="0.25">
      <c r="B133" s="27"/>
      <c r="C133" s="34" t="s">
        <v>405</v>
      </c>
      <c r="D133" s="29" t="s">
        <v>406</v>
      </c>
      <c r="E133" s="41">
        <f t="shared" si="129"/>
        <v>32</v>
      </c>
      <c r="F133" s="33">
        <v>32</v>
      </c>
      <c r="G133" s="33"/>
      <c r="H133" s="33"/>
      <c r="I133" s="32">
        <f t="shared" si="126"/>
        <v>0</v>
      </c>
      <c r="J133" s="33"/>
      <c r="K133" s="33"/>
      <c r="L133" s="33"/>
      <c r="M133" s="32">
        <f t="shared" si="127"/>
        <v>0</v>
      </c>
      <c r="N133" s="33"/>
      <c r="O133" s="33"/>
      <c r="P133" s="33"/>
      <c r="Q133" s="32">
        <f t="shared" si="128"/>
        <v>0</v>
      </c>
      <c r="R133" s="33"/>
      <c r="S133" s="33"/>
      <c r="T133" s="33"/>
    </row>
    <row r="134" spans="2:20" ht="31.5" x14ac:dyDescent="0.25">
      <c r="B134" s="23" t="s">
        <v>212</v>
      </c>
      <c r="C134" s="24"/>
      <c r="D134" s="25" t="s">
        <v>213</v>
      </c>
      <c r="E134" s="26">
        <f>SUM(F134:H134)</f>
        <v>15000</v>
      </c>
      <c r="F134" s="26">
        <f>SUM(F135:F137)</f>
        <v>15000</v>
      </c>
      <c r="G134" s="26">
        <f t="shared" ref="G134:H134" si="130">SUM(G135:G137)</f>
        <v>0</v>
      </c>
      <c r="H134" s="26">
        <f t="shared" si="130"/>
        <v>0</v>
      </c>
      <c r="I134" s="26">
        <f>SUM(J134:L134)</f>
        <v>24000</v>
      </c>
      <c r="J134" s="26">
        <f>SUM(J135:J137)</f>
        <v>24000</v>
      </c>
      <c r="K134" s="26">
        <f t="shared" ref="K134" si="131">SUM(K135:K137)</f>
        <v>0</v>
      </c>
      <c r="L134" s="26">
        <f t="shared" ref="L134" si="132">SUM(L135:L137)</f>
        <v>0</v>
      </c>
      <c r="M134" s="26">
        <f>SUM(N134:P134)</f>
        <v>25000</v>
      </c>
      <c r="N134" s="26">
        <f>SUM(N135:N137)</f>
        <v>25000</v>
      </c>
      <c r="O134" s="26">
        <f t="shared" ref="O134" si="133">SUM(O135:O137)</f>
        <v>0</v>
      </c>
      <c r="P134" s="26">
        <f t="shared" ref="P134" si="134">SUM(P135:P137)</f>
        <v>0</v>
      </c>
      <c r="Q134" s="26">
        <f>SUM(R134:T134)</f>
        <v>27000</v>
      </c>
      <c r="R134" s="26">
        <f>SUM(R135:R137)</f>
        <v>27000</v>
      </c>
      <c r="S134" s="26">
        <f t="shared" ref="S134" si="135">SUM(S135:S137)</f>
        <v>0</v>
      </c>
      <c r="T134" s="26">
        <f t="shared" ref="T134" si="136">SUM(T135:T137)</f>
        <v>0</v>
      </c>
    </row>
    <row r="135" spans="2:20" x14ac:dyDescent="0.25">
      <c r="B135" s="27"/>
      <c r="C135" s="34" t="s">
        <v>217</v>
      </c>
      <c r="D135" s="29" t="s">
        <v>214</v>
      </c>
      <c r="E135" s="32">
        <f t="shared" ref="E135:E137" si="137">SUM(F135:H135)</f>
        <v>7450</v>
      </c>
      <c r="F135" s="33">
        <v>7450</v>
      </c>
      <c r="G135" s="33">
        <v>0</v>
      </c>
      <c r="H135" s="33">
        <v>0</v>
      </c>
      <c r="I135" s="32">
        <f t="shared" ref="I135:I137" si="138">SUM(J135:L135)</f>
        <v>14000</v>
      </c>
      <c r="J135" s="33">
        <v>14000</v>
      </c>
      <c r="K135" s="33">
        <v>0</v>
      </c>
      <c r="L135" s="33">
        <v>0</v>
      </c>
      <c r="M135" s="32">
        <f t="shared" ref="M135:M137" si="139">SUM(N135:P135)</f>
        <v>15000</v>
      </c>
      <c r="N135" s="33">
        <v>15000</v>
      </c>
      <c r="O135" s="33">
        <v>0</v>
      </c>
      <c r="P135" s="33">
        <v>0</v>
      </c>
      <c r="Q135" s="32">
        <f t="shared" ref="Q135:Q137" si="140">SUM(R135:T135)</f>
        <v>16000</v>
      </c>
      <c r="R135" s="33">
        <v>16000</v>
      </c>
      <c r="S135" s="33">
        <v>0</v>
      </c>
      <c r="T135" s="33">
        <v>0</v>
      </c>
    </row>
    <row r="136" spans="2:20" ht="30" x14ac:dyDescent="0.25">
      <c r="B136" s="27"/>
      <c r="C136" s="34" t="s">
        <v>218</v>
      </c>
      <c r="D136" s="29" t="s">
        <v>215</v>
      </c>
      <c r="E136" s="32">
        <f t="shared" si="137"/>
        <v>7000</v>
      </c>
      <c r="F136" s="33">
        <v>7000</v>
      </c>
      <c r="G136" s="33">
        <v>0</v>
      </c>
      <c r="H136" s="33">
        <v>0</v>
      </c>
      <c r="I136" s="32">
        <f t="shared" si="138"/>
        <v>8000</v>
      </c>
      <c r="J136" s="33">
        <v>8000</v>
      </c>
      <c r="K136" s="33">
        <v>0</v>
      </c>
      <c r="L136" s="33">
        <v>0</v>
      </c>
      <c r="M136" s="32">
        <f t="shared" si="139"/>
        <v>8000</v>
      </c>
      <c r="N136" s="33">
        <v>8000</v>
      </c>
      <c r="O136" s="33">
        <v>0</v>
      </c>
      <c r="P136" s="33">
        <v>0</v>
      </c>
      <c r="Q136" s="32">
        <f t="shared" si="140"/>
        <v>8000</v>
      </c>
      <c r="R136" s="33">
        <v>8000</v>
      </c>
      <c r="S136" s="33">
        <v>0</v>
      </c>
      <c r="T136" s="33">
        <v>0</v>
      </c>
    </row>
    <row r="137" spans="2:20" x14ac:dyDescent="0.25">
      <c r="B137" s="27"/>
      <c r="C137" s="34" t="s">
        <v>219</v>
      </c>
      <c r="D137" s="29" t="s">
        <v>216</v>
      </c>
      <c r="E137" s="32">
        <f t="shared" si="137"/>
        <v>550</v>
      </c>
      <c r="F137" s="33">
        <v>550</v>
      </c>
      <c r="G137" s="33">
        <v>0</v>
      </c>
      <c r="H137" s="33">
        <v>0</v>
      </c>
      <c r="I137" s="32">
        <f t="shared" si="138"/>
        <v>2000</v>
      </c>
      <c r="J137" s="33">
        <v>2000</v>
      </c>
      <c r="K137" s="33">
        <v>0</v>
      </c>
      <c r="L137" s="33">
        <v>0</v>
      </c>
      <c r="M137" s="32">
        <f t="shared" si="139"/>
        <v>2000</v>
      </c>
      <c r="N137" s="33">
        <v>2000</v>
      </c>
      <c r="O137" s="33">
        <v>0</v>
      </c>
      <c r="P137" s="33">
        <v>0</v>
      </c>
      <c r="Q137" s="32">
        <f t="shared" si="140"/>
        <v>3000</v>
      </c>
      <c r="R137" s="33">
        <v>3000</v>
      </c>
      <c r="S137" s="33">
        <v>0</v>
      </c>
      <c r="T137" s="33">
        <v>0</v>
      </c>
    </row>
    <row r="138" spans="2:20" ht="34.5" x14ac:dyDescent="0.25">
      <c r="B138" s="46" t="s">
        <v>220</v>
      </c>
      <c r="C138" s="47"/>
      <c r="D138" s="48" t="s">
        <v>221</v>
      </c>
      <c r="E138" s="50">
        <f>SUM(F138:H138)</f>
        <v>149352</v>
      </c>
      <c r="F138" s="49">
        <f>F139+F147+F153+F155+F163+F168+F181+F188+F193+F198</f>
        <v>149352</v>
      </c>
      <c r="G138" s="49">
        <f t="shared" ref="G138:H138" si="141">G139+G147+G153+G155+G163+G168+G181+G188+G193+G198</f>
        <v>0</v>
      </c>
      <c r="H138" s="49">
        <f t="shared" si="141"/>
        <v>0</v>
      </c>
      <c r="I138" s="50">
        <f>SUM(J138:L138)</f>
        <v>159300</v>
      </c>
      <c r="J138" s="49">
        <f>J139+J147+J153+J155+J163+J168+J181+J188+J193+J198</f>
        <v>159300</v>
      </c>
      <c r="K138" s="49">
        <f t="shared" ref="K138" si="142">K139+K147+K153+K155+K163+K168+K181+K188+K193+K198</f>
        <v>0</v>
      </c>
      <c r="L138" s="49">
        <f t="shared" ref="L138" si="143">L139+L147+L153+L155+L163+L168+L181+L188+L193+L198</f>
        <v>0</v>
      </c>
      <c r="M138" s="50">
        <f>SUM(N138:P138)</f>
        <v>167940</v>
      </c>
      <c r="N138" s="49">
        <f>N139+N147+N153+N155+N163+N168+N181+N188+N193+N198</f>
        <v>167940</v>
      </c>
      <c r="O138" s="49">
        <f t="shared" ref="O138:T138" si="144">O139+O147+O153+O155+O163+O168+O181+O188+O193+O198</f>
        <v>0</v>
      </c>
      <c r="P138" s="49">
        <f t="shared" si="144"/>
        <v>0</v>
      </c>
      <c r="Q138" s="49">
        <f t="shared" si="144"/>
        <v>173200</v>
      </c>
      <c r="R138" s="49">
        <f t="shared" si="144"/>
        <v>173200</v>
      </c>
      <c r="S138" s="49">
        <f t="shared" si="144"/>
        <v>0</v>
      </c>
      <c r="T138" s="49">
        <f t="shared" si="144"/>
        <v>0</v>
      </c>
    </row>
    <row r="139" spans="2:20" ht="31.5" x14ac:dyDescent="0.25">
      <c r="B139" s="23" t="s">
        <v>223</v>
      </c>
      <c r="C139" s="24"/>
      <c r="D139" s="25" t="s">
        <v>222</v>
      </c>
      <c r="E139" s="26">
        <f>SUM(F139:H139)</f>
        <v>16000</v>
      </c>
      <c r="F139" s="31">
        <f>SUM(F140:F146)</f>
        <v>16000</v>
      </c>
      <c r="G139" s="31">
        <f t="shared" ref="G139:H139" si="145">SUM(G140:G146)</f>
        <v>0</v>
      </c>
      <c r="H139" s="31">
        <f t="shared" si="145"/>
        <v>0</v>
      </c>
      <c r="I139" s="26">
        <f>SUM(J139:L139)</f>
        <v>18500</v>
      </c>
      <c r="J139" s="31">
        <f>SUM(J140:J146)</f>
        <v>18500</v>
      </c>
      <c r="K139" s="31">
        <f t="shared" ref="K139" si="146">SUM(K140:K146)</f>
        <v>0</v>
      </c>
      <c r="L139" s="31">
        <f t="shared" ref="L139" si="147">SUM(L140:L146)</f>
        <v>0</v>
      </c>
      <c r="M139" s="26">
        <f>SUM(N139:P139)</f>
        <v>22240</v>
      </c>
      <c r="N139" s="31">
        <f>SUM(N140:N146)</f>
        <v>22240</v>
      </c>
      <c r="O139" s="31">
        <f t="shared" ref="O139" si="148">SUM(O140:O146)</f>
        <v>0</v>
      </c>
      <c r="P139" s="31">
        <f t="shared" ref="P139" si="149">SUM(P140:P146)</f>
        <v>0</v>
      </c>
      <c r="Q139" s="26">
        <f>SUM(R139:T139)</f>
        <v>25000</v>
      </c>
      <c r="R139" s="31">
        <f>SUM(R140:R146)</f>
        <v>25000</v>
      </c>
      <c r="S139" s="31">
        <f t="shared" ref="S139" si="150">SUM(S140:S146)</f>
        <v>0</v>
      </c>
      <c r="T139" s="31">
        <f t="shared" ref="T139" si="151">SUM(T140:T146)</f>
        <v>0</v>
      </c>
    </row>
    <row r="140" spans="2:20" x14ac:dyDescent="0.25">
      <c r="B140" s="27"/>
      <c r="C140" s="34" t="s">
        <v>392</v>
      </c>
      <c r="D140" s="29" t="s">
        <v>224</v>
      </c>
      <c r="E140" s="32">
        <f t="shared" ref="E140:E146" si="152">SUM(F140:H140)</f>
        <v>2865.3</v>
      </c>
      <c r="F140" s="33">
        <v>2865.3</v>
      </c>
      <c r="G140" s="33">
        <v>0</v>
      </c>
      <c r="H140" s="33">
        <v>0</v>
      </c>
      <c r="I140" s="32">
        <f t="shared" ref="I140:I146" si="153">SUM(J140:L140)</f>
        <v>3000</v>
      </c>
      <c r="J140" s="33">
        <v>3000</v>
      </c>
      <c r="K140" s="33">
        <v>0</v>
      </c>
      <c r="L140" s="33">
        <v>0</v>
      </c>
      <c r="M140" s="32">
        <f t="shared" ref="M140:M146" si="154">SUM(N140:P140)</f>
        <v>4000</v>
      </c>
      <c r="N140" s="33">
        <v>4000</v>
      </c>
      <c r="O140" s="33">
        <v>0</v>
      </c>
      <c r="P140" s="33">
        <v>0</v>
      </c>
      <c r="Q140" s="32">
        <f t="shared" ref="Q140:Q146" si="155">SUM(R140:T140)</f>
        <v>4040</v>
      </c>
      <c r="R140" s="33">
        <f>5000-960</f>
        <v>4040</v>
      </c>
      <c r="S140" s="33">
        <v>0</v>
      </c>
      <c r="T140" s="33">
        <v>0</v>
      </c>
    </row>
    <row r="141" spans="2:20" x14ac:dyDescent="0.25">
      <c r="B141" s="27"/>
      <c r="C141" s="34" t="s">
        <v>393</v>
      </c>
      <c r="D141" s="29" t="s">
        <v>225</v>
      </c>
      <c r="E141" s="32">
        <f t="shared" si="152"/>
        <v>70.099999999999994</v>
      </c>
      <c r="F141" s="33">
        <v>70.099999999999994</v>
      </c>
      <c r="G141" s="33">
        <v>0</v>
      </c>
      <c r="H141" s="33">
        <v>0</v>
      </c>
      <c r="I141" s="32">
        <f t="shared" si="153"/>
        <v>2101</v>
      </c>
      <c r="J141" s="33">
        <v>2101</v>
      </c>
      <c r="K141" s="33">
        <v>0</v>
      </c>
      <c r="L141" s="33">
        <v>0</v>
      </c>
      <c r="M141" s="32">
        <f t="shared" si="154"/>
        <v>3840</v>
      </c>
      <c r="N141" s="33">
        <v>3840</v>
      </c>
      <c r="O141" s="33">
        <v>0</v>
      </c>
      <c r="P141" s="33">
        <v>0</v>
      </c>
      <c r="Q141" s="32">
        <f t="shared" si="155"/>
        <v>4500</v>
      </c>
      <c r="R141" s="33">
        <v>4500</v>
      </c>
      <c r="S141" s="33">
        <v>0</v>
      </c>
      <c r="T141" s="33">
        <v>0</v>
      </c>
    </row>
    <row r="142" spans="2:20" x14ac:dyDescent="0.25">
      <c r="B142" s="27"/>
      <c r="C142" s="34" t="s">
        <v>394</v>
      </c>
      <c r="D142" s="29" t="s">
        <v>226</v>
      </c>
      <c r="E142" s="32">
        <f t="shared" si="152"/>
        <v>151</v>
      </c>
      <c r="F142" s="33">
        <v>151</v>
      </c>
      <c r="G142" s="33">
        <v>0</v>
      </c>
      <c r="H142" s="33">
        <v>0</v>
      </c>
      <c r="I142" s="32">
        <f t="shared" si="153"/>
        <v>151</v>
      </c>
      <c r="J142" s="33">
        <v>151</v>
      </c>
      <c r="K142" s="33">
        <v>0</v>
      </c>
      <c r="L142" s="33">
        <v>0</v>
      </c>
      <c r="M142" s="32">
        <f t="shared" si="154"/>
        <v>150</v>
      </c>
      <c r="N142" s="33">
        <v>150</v>
      </c>
      <c r="O142" s="33">
        <v>0</v>
      </c>
      <c r="P142" s="33">
        <v>0</v>
      </c>
      <c r="Q142" s="32">
        <f t="shared" si="155"/>
        <v>150</v>
      </c>
      <c r="R142" s="33">
        <v>150</v>
      </c>
      <c r="S142" s="33">
        <v>0</v>
      </c>
      <c r="T142" s="33">
        <v>0</v>
      </c>
    </row>
    <row r="143" spans="2:20" x14ac:dyDescent="0.25">
      <c r="B143" s="27"/>
      <c r="C143" s="34" t="s">
        <v>238</v>
      </c>
      <c r="D143" s="29" t="s">
        <v>227</v>
      </c>
      <c r="E143" s="32">
        <f t="shared" si="152"/>
        <v>662.3</v>
      </c>
      <c r="F143" s="33">
        <v>662.3</v>
      </c>
      <c r="G143" s="33">
        <v>0</v>
      </c>
      <c r="H143" s="33">
        <v>0</v>
      </c>
      <c r="I143" s="32">
        <f t="shared" si="153"/>
        <v>700</v>
      </c>
      <c r="J143" s="33">
        <v>700</v>
      </c>
      <c r="K143" s="33">
        <v>0</v>
      </c>
      <c r="L143" s="33">
        <v>0</v>
      </c>
      <c r="M143" s="32">
        <f t="shared" si="154"/>
        <v>700</v>
      </c>
      <c r="N143" s="33">
        <v>700</v>
      </c>
      <c r="O143" s="33">
        <v>0</v>
      </c>
      <c r="P143" s="33">
        <v>0</v>
      </c>
      <c r="Q143" s="32">
        <f t="shared" si="155"/>
        <v>1700</v>
      </c>
      <c r="R143" s="33">
        <v>1700</v>
      </c>
      <c r="S143" s="33">
        <v>0</v>
      </c>
      <c r="T143" s="33">
        <v>0</v>
      </c>
    </row>
    <row r="144" spans="2:20" x14ac:dyDescent="0.25">
      <c r="B144" s="27"/>
      <c r="C144" s="34" t="s">
        <v>365</v>
      </c>
      <c r="D144" s="29" t="s">
        <v>228</v>
      </c>
      <c r="E144" s="32">
        <f t="shared" si="152"/>
        <v>232.2</v>
      </c>
      <c r="F144" s="33">
        <v>232.2</v>
      </c>
      <c r="G144" s="33">
        <v>0</v>
      </c>
      <c r="H144" s="33">
        <v>0</v>
      </c>
      <c r="I144" s="32">
        <f t="shared" si="153"/>
        <v>500</v>
      </c>
      <c r="J144" s="33">
        <v>500</v>
      </c>
      <c r="K144" s="33">
        <v>0</v>
      </c>
      <c r="L144" s="33">
        <v>0</v>
      </c>
      <c r="M144" s="32">
        <f t="shared" si="154"/>
        <v>1000</v>
      </c>
      <c r="N144" s="33">
        <v>1000</v>
      </c>
      <c r="O144" s="33">
        <v>0</v>
      </c>
      <c r="P144" s="33">
        <v>0</v>
      </c>
      <c r="Q144" s="32">
        <f t="shared" si="155"/>
        <v>1660</v>
      </c>
      <c r="R144" s="33">
        <v>1660</v>
      </c>
      <c r="S144" s="33">
        <v>0</v>
      </c>
      <c r="T144" s="33">
        <v>0</v>
      </c>
    </row>
    <row r="145" spans="2:20" x14ac:dyDescent="0.25">
      <c r="B145" s="27"/>
      <c r="C145" s="34" t="s">
        <v>366</v>
      </c>
      <c r="D145" s="29" t="s">
        <v>229</v>
      </c>
      <c r="E145" s="32">
        <f t="shared" si="152"/>
        <v>11479.1</v>
      </c>
      <c r="F145" s="33">
        <v>11479.1</v>
      </c>
      <c r="G145" s="33">
        <v>0</v>
      </c>
      <c r="H145" s="33">
        <v>0</v>
      </c>
      <c r="I145" s="32">
        <f t="shared" si="153"/>
        <v>11500</v>
      </c>
      <c r="J145" s="33">
        <v>11500</v>
      </c>
      <c r="K145" s="33">
        <v>0</v>
      </c>
      <c r="L145" s="33">
        <v>0</v>
      </c>
      <c r="M145" s="32">
        <f t="shared" si="154"/>
        <v>12000</v>
      </c>
      <c r="N145" s="33">
        <v>12000</v>
      </c>
      <c r="O145" s="33">
        <v>0</v>
      </c>
      <c r="P145" s="33">
        <v>0</v>
      </c>
      <c r="Q145" s="32">
        <f t="shared" si="155"/>
        <v>12400</v>
      </c>
      <c r="R145" s="33">
        <v>12400</v>
      </c>
      <c r="S145" s="33">
        <v>0</v>
      </c>
      <c r="T145" s="33">
        <v>0</v>
      </c>
    </row>
    <row r="146" spans="2:20" ht="30" x14ac:dyDescent="0.25">
      <c r="B146" s="27"/>
      <c r="C146" s="34" t="s">
        <v>367</v>
      </c>
      <c r="D146" s="29" t="s">
        <v>230</v>
      </c>
      <c r="E146" s="32">
        <f t="shared" si="152"/>
        <v>540</v>
      </c>
      <c r="F146" s="33">
        <v>540</v>
      </c>
      <c r="G146" s="33">
        <v>0</v>
      </c>
      <c r="H146" s="33">
        <v>0</v>
      </c>
      <c r="I146" s="32">
        <f t="shared" si="153"/>
        <v>548</v>
      </c>
      <c r="J146" s="33">
        <v>548</v>
      </c>
      <c r="K146" s="33">
        <v>0</v>
      </c>
      <c r="L146" s="33">
        <v>0</v>
      </c>
      <c r="M146" s="32">
        <f t="shared" si="154"/>
        <v>550</v>
      </c>
      <c r="N146" s="33">
        <v>550</v>
      </c>
      <c r="O146" s="33">
        <v>0</v>
      </c>
      <c r="P146" s="33">
        <v>0</v>
      </c>
      <c r="Q146" s="32">
        <f t="shared" si="155"/>
        <v>550</v>
      </c>
      <c r="R146" s="33">
        <v>550</v>
      </c>
      <c r="S146" s="33">
        <v>0</v>
      </c>
      <c r="T146" s="33">
        <v>0</v>
      </c>
    </row>
    <row r="147" spans="2:20" ht="31.5" x14ac:dyDescent="0.25">
      <c r="B147" s="23" t="s">
        <v>231</v>
      </c>
      <c r="C147" s="24"/>
      <c r="D147" s="25" t="s">
        <v>232</v>
      </c>
      <c r="E147" s="26">
        <f>SUM(F147:H147)</f>
        <v>9230</v>
      </c>
      <c r="F147" s="31">
        <f>SUM(F148:F152)</f>
        <v>9230</v>
      </c>
      <c r="G147" s="31">
        <f t="shared" ref="G147:H147" si="156">SUM(G148:G152)</f>
        <v>0</v>
      </c>
      <c r="H147" s="31">
        <f t="shared" si="156"/>
        <v>0</v>
      </c>
      <c r="I147" s="26">
        <f>SUM(J147:L147)</f>
        <v>10000</v>
      </c>
      <c r="J147" s="31">
        <f>SUM(J148:J152)</f>
        <v>10000</v>
      </c>
      <c r="K147" s="31">
        <f t="shared" ref="K147" si="157">SUM(K148:K152)</f>
        <v>0</v>
      </c>
      <c r="L147" s="31">
        <f t="shared" ref="L147" si="158">SUM(L148:L152)</f>
        <v>0</v>
      </c>
      <c r="M147" s="26">
        <f>SUM(N147:P147)</f>
        <v>11000</v>
      </c>
      <c r="N147" s="31">
        <f>SUM(N148:N152)</f>
        <v>11000</v>
      </c>
      <c r="O147" s="31">
        <f t="shared" ref="O147" si="159">SUM(O148:O152)</f>
        <v>0</v>
      </c>
      <c r="P147" s="31">
        <f t="shared" ref="P147" si="160">SUM(P148:P152)</f>
        <v>0</v>
      </c>
      <c r="Q147" s="26">
        <f>SUM(R147:T147)</f>
        <v>12000</v>
      </c>
      <c r="R147" s="31">
        <f>SUM(R148:R152)</f>
        <v>12000</v>
      </c>
      <c r="S147" s="31">
        <f t="shared" ref="S147" si="161">SUM(S148:S152)</f>
        <v>0</v>
      </c>
      <c r="T147" s="31">
        <f t="shared" ref="T147" si="162">SUM(T148:T152)</f>
        <v>0</v>
      </c>
    </row>
    <row r="148" spans="2:20" x14ac:dyDescent="0.25">
      <c r="B148" s="27"/>
      <c r="C148" s="34" t="s">
        <v>239</v>
      </c>
      <c r="D148" s="29" t="s">
        <v>233</v>
      </c>
      <c r="E148" s="32">
        <f t="shared" ref="E148:E152" si="163">SUM(F148:H148)</f>
        <v>1214</v>
      </c>
      <c r="F148" s="33">
        <v>1214</v>
      </c>
      <c r="G148" s="33">
        <v>0</v>
      </c>
      <c r="H148" s="33">
        <v>0</v>
      </c>
      <c r="I148" s="32">
        <f t="shared" ref="I148:I152" si="164">SUM(J148:L148)</f>
        <v>1300</v>
      </c>
      <c r="J148" s="33">
        <v>1300</v>
      </c>
      <c r="K148" s="33">
        <v>0</v>
      </c>
      <c r="L148" s="33">
        <v>0</v>
      </c>
      <c r="M148" s="32">
        <f t="shared" ref="M148:M152" si="165">SUM(N148:P148)</f>
        <v>1300</v>
      </c>
      <c r="N148" s="33">
        <v>1300</v>
      </c>
      <c r="O148" s="33">
        <v>0</v>
      </c>
      <c r="P148" s="33">
        <v>0</v>
      </c>
      <c r="Q148" s="32">
        <f t="shared" ref="Q148:Q152" si="166">SUM(R148:T148)</f>
        <v>1500</v>
      </c>
      <c r="R148" s="33">
        <v>1500</v>
      </c>
      <c r="S148" s="33">
        <v>0</v>
      </c>
      <c r="T148" s="33">
        <v>0</v>
      </c>
    </row>
    <row r="149" spans="2:20" x14ac:dyDescent="0.25">
      <c r="B149" s="27"/>
      <c r="C149" s="34" t="s">
        <v>240</v>
      </c>
      <c r="D149" s="29" t="s">
        <v>234</v>
      </c>
      <c r="E149" s="32">
        <f t="shared" si="163"/>
        <v>876</v>
      </c>
      <c r="F149" s="33">
        <v>876</v>
      </c>
      <c r="G149" s="33">
        <v>0</v>
      </c>
      <c r="H149" s="33">
        <v>0</v>
      </c>
      <c r="I149" s="32">
        <f t="shared" si="164"/>
        <v>1100</v>
      </c>
      <c r="J149" s="33">
        <v>1100</v>
      </c>
      <c r="K149" s="33">
        <v>0</v>
      </c>
      <c r="L149" s="33">
        <v>0</v>
      </c>
      <c r="M149" s="32">
        <f t="shared" si="165"/>
        <v>1250</v>
      </c>
      <c r="N149" s="33">
        <v>1250</v>
      </c>
      <c r="O149" s="33">
        <v>0</v>
      </c>
      <c r="P149" s="33">
        <v>0</v>
      </c>
      <c r="Q149" s="32">
        <f t="shared" si="166"/>
        <v>1400</v>
      </c>
      <c r="R149" s="33">
        <v>1400</v>
      </c>
      <c r="S149" s="33">
        <v>0</v>
      </c>
      <c r="T149" s="33">
        <v>0</v>
      </c>
    </row>
    <row r="150" spans="2:20" ht="30" x14ac:dyDescent="0.25">
      <c r="B150" s="27"/>
      <c r="C150" s="34" t="s">
        <v>241</v>
      </c>
      <c r="D150" s="29" t="s">
        <v>235</v>
      </c>
      <c r="E150" s="32">
        <f t="shared" si="163"/>
        <v>6800</v>
      </c>
      <c r="F150" s="33">
        <v>6800</v>
      </c>
      <c r="G150" s="33">
        <v>0</v>
      </c>
      <c r="H150" s="33">
        <v>0</v>
      </c>
      <c r="I150" s="32">
        <f t="shared" si="164"/>
        <v>7144</v>
      </c>
      <c r="J150" s="33">
        <v>7144</v>
      </c>
      <c r="K150" s="33">
        <v>0</v>
      </c>
      <c r="L150" s="33">
        <v>0</v>
      </c>
      <c r="M150" s="32">
        <f t="shared" si="165"/>
        <v>7994.2</v>
      </c>
      <c r="N150" s="33">
        <v>7994.2</v>
      </c>
      <c r="O150" s="33">
        <v>0</v>
      </c>
      <c r="P150" s="33">
        <v>0</v>
      </c>
      <c r="Q150" s="32">
        <f t="shared" si="166"/>
        <v>8644.2000000000007</v>
      </c>
      <c r="R150" s="33">
        <v>8644.2000000000007</v>
      </c>
      <c r="S150" s="33">
        <v>0</v>
      </c>
      <c r="T150" s="33">
        <v>0</v>
      </c>
    </row>
    <row r="151" spans="2:20" x14ac:dyDescent="0.25">
      <c r="B151" s="27"/>
      <c r="C151" s="34" t="s">
        <v>242</v>
      </c>
      <c r="D151" s="29" t="s">
        <v>236</v>
      </c>
      <c r="E151" s="32">
        <f t="shared" si="163"/>
        <v>136</v>
      </c>
      <c r="F151" s="33">
        <v>136</v>
      </c>
      <c r="G151" s="33">
        <v>0</v>
      </c>
      <c r="H151" s="33">
        <v>0</v>
      </c>
      <c r="I151" s="32">
        <f t="shared" si="164"/>
        <v>252</v>
      </c>
      <c r="J151" s="33">
        <v>252</v>
      </c>
      <c r="K151" s="33">
        <v>0</v>
      </c>
      <c r="L151" s="33">
        <v>0</v>
      </c>
      <c r="M151" s="32">
        <f t="shared" si="165"/>
        <v>251.8</v>
      </c>
      <c r="N151" s="33">
        <v>251.8</v>
      </c>
      <c r="O151" s="33">
        <v>0</v>
      </c>
      <c r="P151" s="33">
        <v>0</v>
      </c>
      <c r="Q151" s="32">
        <f t="shared" si="166"/>
        <v>251.8</v>
      </c>
      <c r="R151" s="33">
        <v>251.8</v>
      </c>
      <c r="S151" s="33">
        <v>0</v>
      </c>
      <c r="T151" s="33">
        <v>0</v>
      </c>
    </row>
    <row r="152" spans="2:20" ht="30" x14ac:dyDescent="0.25">
      <c r="B152" s="27"/>
      <c r="C152" s="34" t="s">
        <v>243</v>
      </c>
      <c r="D152" s="29" t="s">
        <v>237</v>
      </c>
      <c r="E152" s="32">
        <f t="shared" si="163"/>
        <v>204</v>
      </c>
      <c r="F152" s="33">
        <v>204</v>
      </c>
      <c r="G152" s="33">
        <v>0</v>
      </c>
      <c r="H152" s="33">
        <v>0</v>
      </c>
      <c r="I152" s="32">
        <f t="shared" si="164"/>
        <v>204</v>
      </c>
      <c r="J152" s="33">
        <v>204</v>
      </c>
      <c r="K152" s="33">
        <v>0</v>
      </c>
      <c r="L152" s="33">
        <v>0</v>
      </c>
      <c r="M152" s="32">
        <f t="shared" si="165"/>
        <v>204</v>
      </c>
      <c r="N152" s="33">
        <v>204</v>
      </c>
      <c r="O152" s="33">
        <v>0</v>
      </c>
      <c r="P152" s="33">
        <v>0</v>
      </c>
      <c r="Q152" s="32">
        <f t="shared" si="166"/>
        <v>204</v>
      </c>
      <c r="R152" s="33">
        <v>204</v>
      </c>
      <c r="S152" s="33">
        <v>0</v>
      </c>
      <c r="T152" s="33">
        <v>0</v>
      </c>
    </row>
    <row r="153" spans="2:20" ht="31.5" x14ac:dyDescent="0.25">
      <c r="B153" s="23" t="s">
        <v>244</v>
      </c>
      <c r="C153" s="24"/>
      <c r="D153" s="25" t="s">
        <v>245</v>
      </c>
      <c r="E153" s="26">
        <f>SUM(F153:H153)</f>
        <v>1700</v>
      </c>
      <c r="F153" s="31">
        <f t="shared" ref="F153:T153" si="167">F154</f>
        <v>1700</v>
      </c>
      <c r="G153" s="31">
        <f t="shared" si="167"/>
        <v>0</v>
      </c>
      <c r="H153" s="31">
        <f t="shared" si="167"/>
        <v>0</v>
      </c>
      <c r="I153" s="26">
        <f>SUM(J153:L153)</f>
        <v>2500</v>
      </c>
      <c r="J153" s="31">
        <f t="shared" si="167"/>
        <v>2500</v>
      </c>
      <c r="K153" s="31">
        <f t="shared" si="167"/>
        <v>0</v>
      </c>
      <c r="L153" s="31">
        <f t="shared" si="167"/>
        <v>0</v>
      </c>
      <c r="M153" s="26">
        <f>SUM(N153:P153)</f>
        <v>3000</v>
      </c>
      <c r="N153" s="31">
        <f t="shared" si="167"/>
        <v>3000</v>
      </c>
      <c r="O153" s="31">
        <f t="shared" si="167"/>
        <v>0</v>
      </c>
      <c r="P153" s="31">
        <f t="shared" si="167"/>
        <v>0</v>
      </c>
      <c r="Q153" s="26">
        <f>SUM(R153:T153)</f>
        <v>3500</v>
      </c>
      <c r="R153" s="31">
        <f t="shared" si="167"/>
        <v>3500</v>
      </c>
      <c r="S153" s="31">
        <f t="shared" si="167"/>
        <v>0</v>
      </c>
      <c r="T153" s="31">
        <f t="shared" si="167"/>
        <v>0</v>
      </c>
    </row>
    <row r="154" spans="2:20" ht="30" x14ac:dyDescent="0.25">
      <c r="B154" s="27"/>
      <c r="C154" s="34" t="s">
        <v>247</v>
      </c>
      <c r="D154" s="29" t="s">
        <v>246</v>
      </c>
      <c r="E154" s="32">
        <f>SUM(F154:H154)</f>
        <v>1700</v>
      </c>
      <c r="F154" s="33">
        <v>1700</v>
      </c>
      <c r="G154" s="33">
        <v>0</v>
      </c>
      <c r="H154" s="33">
        <v>0</v>
      </c>
      <c r="I154" s="32">
        <f>SUM(J154:L154)</f>
        <v>2500</v>
      </c>
      <c r="J154" s="33">
        <v>2500</v>
      </c>
      <c r="K154" s="33">
        <v>0</v>
      </c>
      <c r="L154" s="33">
        <v>0</v>
      </c>
      <c r="M154" s="32">
        <f>SUM(N154:P154)</f>
        <v>3000</v>
      </c>
      <c r="N154" s="33">
        <v>3000</v>
      </c>
      <c r="O154" s="33">
        <v>0</v>
      </c>
      <c r="P154" s="33">
        <v>0</v>
      </c>
      <c r="Q154" s="32">
        <f>SUM(R154:T154)</f>
        <v>3500</v>
      </c>
      <c r="R154" s="33">
        <v>3500</v>
      </c>
      <c r="S154" s="33">
        <v>0</v>
      </c>
      <c r="T154" s="33">
        <v>0</v>
      </c>
    </row>
    <row r="155" spans="2:20" ht="31.5" x14ac:dyDescent="0.25">
      <c r="B155" s="23" t="s">
        <v>249</v>
      </c>
      <c r="C155" s="24"/>
      <c r="D155" s="25" t="s">
        <v>248</v>
      </c>
      <c r="E155" s="26">
        <f>SUM(F155:H155)</f>
        <v>32000</v>
      </c>
      <c r="F155" s="31">
        <f>SUM(F156:F162)</f>
        <v>32000</v>
      </c>
      <c r="G155" s="31">
        <f t="shared" ref="G155:H155" si="168">SUM(G156:G162)</f>
        <v>0</v>
      </c>
      <c r="H155" s="31">
        <f t="shared" si="168"/>
        <v>0</v>
      </c>
      <c r="I155" s="26">
        <f>SUM(J155:L155)</f>
        <v>33000</v>
      </c>
      <c r="J155" s="31">
        <f>SUM(J156:J162)</f>
        <v>33000</v>
      </c>
      <c r="K155" s="31">
        <f t="shared" ref="K155" si="169">SUM(K156:K162)</f>
        <v>0</v>
      </c>
      <c r="L155" s="31">
        <f t="shared" ref="L155" si="170">SUM(L156:L162)</f>
        <v>0</v>
      </c>
      <c r="M155" s="26">
        <f>SUM(N155:P155)</f>
        <v>34000</v>
      </c>
      <c r="N155" s="31">
        <f>SUM(N156:N162)</f>
        <v>34000</v>
      </c>
      <c r="O155" s="31">
        <f t="shared" ref="O155" si="171">SUM(O156:O162)</f>
        <v>0</v>
      </c>
      <c r="P155" s="31">
        <f t="shared" ref="P155" si="172">SUM(P156:P162)</f>
        <v>0</v>
      </c>
      <c r="Q155" s="26">
        <f>SUM(R155:T155)</f>
        <v>35000</v>
      </c>
      <c r="R155" s="31">
        <f>SUM(R156:R162)</f>
        <v>35000</v>
      </c>
      <c r="S155" s="31">
        <f t="shared" ref="S155" si="173">SUM(S156:S162)</f>
        <v>0</v>
      </c>
      <c r="T155" s="31">
        <f t="shared" ref="T155" si="174">SUM(T156:T162)</f>
        <v>0</v>
      </c>
    </row>
    <row r="156" spans="2:20" x14ac:dyDescent="0.25">
      <c r="B156" s="27"/>
      <c r="C156" s="34" t="s">
        <v>262</v>
      </c>
      <c r="D156" s="29" t="s">
        <v>250</v>
      </c>
      <c r="E156" s="32">
        <f t="shared" ref="E156:E162" si="175">SUM(F156:H156)</f>
        <v>12560</v>
      </c>
      <c r="F156" s="33">
        <v>12560</v>
      </c>
      <c r="G156" s="33">
        <v>0</v>
      </c>
      <c r="H156" s="33">
        <v>0</v>
      </c>
      <c r="I156" s="32">
        <f t="shared" ref="I156:I162" si="176">SUM(J156:L156)</f>
        <v>12600</v>
      </c>
      <c r="J156" s="33">
        <v>12600</v>
      </c>
      <c r="K156" s="33">
        <v>0</v>
      </c>
      <c r="L156" s="33">
        <v>0</v>
      </c>
      <c r="M156" s="32">
        <f t="shared" ref="M156:M162" si="177">SUM(N156:P156)</f>
        <v>13600</v>
      </c>
      <c r="N156" s="33">
        <v>13600</v>
      </c>
      <c r="O156" s="33">
        <v>0</v>
      </c>
      <c r="P156" s="33">
        <v>0</v>
      </c>
      <c r="Q156" s="32">
        <f t="shared" ref="Q156:Q162" si="178">SUM(R156:T156)</f>
        <v>14600</v>
      </c>
      <c r="R156" s="33">
        <v>14600</v>
      </c>
      <c r="S156" s="33">
        <v>0</v>
      </c>
      <c r="T156" s="33">
        <v>0</v>
      </c>
    </row>
    <row r="157" spans="2:20" x14ac:dyDescent="0.25">
      <c r="B157" s="27"/>
      <c r="C157" s="34" t="s">
        <v>263</v>
      </c>
      <c r="D157" s="29" t="s">
        <v>251</v>
      </c>
      <c r="E157" s="32">
        <f t="shared" si="175"/>
        <v>115</v>
      </c>
      <c r="F157" s="33">
        <v>115</v>
      </c>
      <c r="G157" s="33">
        <v>0</v>
      </c>
      <c r="H157" s="33">
        <v>0</v>
      </c>
      <c r="I157" s="32">
        <f t="shared" si="176"/>
        <v>164</v>
      </c>
      <c r="J157" s="33">
        <v>164</v>
      </c>
      <c r="K157" s="33">
        <v>0</v>
      </c>
      <c r="L157" s="33">
        <v>0</v>
      </c>
      <c r="M157" s="32">
        <f t="shared" si="177"/>
        <v>164</v>
      </c>
      <c r="N157" s="33">
        <v>164</v>
      </c>
      <c r="O157" s="33">
        <v>0</v>
      </c>
      <c r="P157" s="33">
        <v>0</v>
      </c>
      <c r="Q157" s="32">
        <f t="shared" si="178"/>
        <v>164</v>
      </c>
      <c r="R157" s="33">
        <v>164</v>
      </c>
      <c r="S157" s="33">
        <v>0</v>
      </c>
      <c r="T157" s="33">
        <v>0</v>
      </c>
    </row>
    <row r="158" spans="2:20" ht="30" x14ac:dyDescent="0.25">
      <c r="B158" s="27"/>
      <c r="C158" s="34" t="s">
        <v>264</v>
      </c>
      <c r="D158" s="29" t="s">
        <v>252</v>
      </c>
      <c r="E158" s="32">
        <f t="shared" si="175"/>
        <v>18059.5</v>
      </c>
      <c r="F158" s="33">
        <v>18059.5</v>
      </c>
      <c r="G158" s="33">
        <v>0</v>
      </c>
      <c r="H158" s="33">
        <v>0</v>
      </c>
      <c r="I158" s="32">
        <f t="shared" si="176"/>
        <v>18300</v>
      </c>
      <c r="J158" s="33">
        <v>18300</v>
      </c>
      <c r="K158" s="33">
        <v>0</v>
      </c>
      <c r="L158" s="33">
        <v>0</v>
      </c>
      <c r="M158" s="32">
        <f t="shared" si="177"/>
        <v>18300</v>
      </c>
      <c r="N158" s="33">
        <v>18300</v>
      </c>
      <c r="O158" s="33">
        <v>0</v>
      </c>
      <c r="P158" s="33">
        <v>0</v>
      </c>
      <c r="Q158" s="32">
        <f t="shared" si="178"/>
        <v>18300</v>
      </c>
      <c r="R158" s="33">
        <v>18300</v>
      </c>
      <c r="S158" s="33">
        <v>0</v>
      </c>
      <c r="T158" s="33">
        <v>0</v>
      </c>
    </row>
    <row r="159" spans="2:20" x14ac:dyDescent="0.25">
      <c r="B159" s="27"/>
      <c r="C159" s="34" t="s">
        <v>265</v>
      </c>
      <c r="D159" s="29" t="s">
        <v>253</v>
      </c>
      <c r="E159" s="32">
        <f t="shared" si="175"/>
        <v>440</v>
      </c>
      <c r="F159" s="33">
        <v>440</v>
      </c>
      <c r="G159" s="33">
        <v>0</v>
      </c>
      <c r="H159" s="33">
        <v>0</v>
      </c>
      <c r="I159" s="32">
        <f t="shared" si="176"/>
        <v>700</v>
      </c>
      <c r="J159" s="33">
        <v>700</v>
      </c>
      <c r="K159" s="33">
        <v>0</v>
      </c>
      <c r="L159" s="33">
        <v>0</v>
      </c>
      <c r="M159" s="32">
        <f t="shared" si="177"/>
        <v>700</v>
      </c>
      <c r="N159" s="33">
        <v>700</v>
      </c>
      <c r="O159" s="33">
        <v>0</v>
      </c>
      <c r="P159" s="33">
        <v>0</v>
      </c>
      <c r="Q159" s="32">
        <f t="shared" si="178"/>
        <v>700</v>
      </c>
      <c r="R159" s="33">
        <v>700</v>
      </c>
      <c r="S159" s="33">
        <v>0</v>
      </c>
      <c r="T159" s="33">
        <v>0</v>
      </c>
    </row>
    <row r="160" spans="2:20" ht="30" x14ac:dyDescent="0.25">
      <c r="B160" s="27"/>
      <c r="C160" s="34" t="s">
        <v>266</v>
      </c>
      <c r="D160" s="29" t="s">
        <v>254</v>
      </c>
      <c r="E160" s="32">
        <f t="shared" si="175"/>
        <v>770</v>
      </c>
      <c r="F160" s="33">
        <v>770</v>
      </c>
      <c r="G160" s="33">
        <v>0</v>
      </c>
      <c r="H160" s="33">
        <v>0</v>
      </c>
      <c r="I160" s="32">
        <f t="shared" si="176"/>
        <v>1000</v>
      </c>
      <c r="J160" s="33">
        <v>1000</v>
      </c>
      <c r="K160" s="33">
        <v>0</v>
      </c>
      <c r="L160" s="33">
        <v>0</v>
      </c>
      <c r="M160" s="32">
        <f t="shared" si="177"/>
        <v>1000</v>
      </c>
      <c r="N160" s="33">
        <v>1000</v>
      </c>
      <c r="O160" s="33">
        <v>0</v>
      </c>
      <c r="P160" s="33">
        <v>0</v>
      </c>
      <c r="Q160" s="32">
        <f t="shared" si="178"/>
        <v>1000</v>
      </c>
      <c r="R160" s="33">
        <v>1000</v>
      </c>
      <c r="S160" s="33">
        <v>0</v>
      </c>
      <c r="T160" s="33">
        <v>0</v>
      </c>
    </row>
    <row r="161" spans="2:20" ht="30" x14ac:dyDescent="0.25">
      <c r="B161" s="27"/>
      <c r="C161" s="34" t="s">
        <v>267</v>
      </c>
      <c r="D161" s="29" t="s">
        <v>255</v>
      </c>
      <c r="E161" s="32">
        <f t="shared" si="175"/>
        <v>19.5</v>
      </c>
      <c r="F161" s="33">
        <v>19.5</v>
      </c>
      <c r="G161" s="33">
        <v>0</v>
      </c>
      <c r="H161" s="33">
        <v>0</v>
      </c>
      <c r="I161" s="32">
        <f t="shared" si="176"/>
        <v>200</v>
      </c>
      <c r="J161" s="33">
        <v>200</v>
      </c>
      <c r="K161" s="33">
        <v>0</v>
      </c>
      <c r="L161" s="33">
        <v>0</v>
      </c>
      <c r="M161" s="32">
        <f t="shared" si="177"/>
        <v>200</v>
      </c>
      <c r="N161" s="33">
        <v>200</v>
      </c>
      <c r="O161" s="33">
        <v>0</v>
      </c>
      <c r="P161" s="33">
        <v>0</v>
      </c>
      <c r="Q161" s="32">
        <f t="shared" si="178"/>
        <v>200</v>
      </c>
      <c r="R161" s="33">
        <v>200</v>
      </c>
      <c r="S161" s="33">
        <v>0</v>
      </c>
      <c r="T161" s="33">
        <v>0</v>
      </c>
    </row>
    <row r="162" spans="2:20" x14ac:dyDescent="0.25">
      <c r="B162" s="27"/>
      <c r="C162" s="34" t="s">
        <v>268</v>
      </c>
      <c r="D162" s="29" t="s">
        <v>256</v>
      </c>
      <c r="E162" s="32">
        <f t="shared" si="175"/>
        <v>36</v>
      </c>
      <c r="F162" s="33">
        <v>36</v>
      </c>
      <c r="G162" s="33">
        <v>0</v>
      </c>
      <c r="H162" s="33">
        <v>0</v>
      </c>
      <c r="I162" s="32">
        <f t="shared" si="176"/>
        <v>36</v>
      </c>
      <c r="J162" s="33">
        <v>36</v>
      </c>
      <c r="K162" s="33">
        <v>0</v>
      </c>
      <c r="L162" s="33">
        <v>0</v>
      </c>
      <c r="M162" s="32">
        <f t="shared" si="177"/>
        <v>36</v>
      </c>
      <c r="N162" s="33">
        <v>36</v>
      </c>
      <c r="O162" s="33">
        <v>0</v>
      </c>
      <c r="P162" s="33">
        <v>0</v>
      </c>
      <c r="Q162" s="32">
        <f t="shared" si="178"/>
        <v>36</v>
      </c>
      <c r="R162" s="33">
        <v>36</v>
      </c>
      <c r="S162" s="33">
        <v>0</v>
      </c>
      <c r="T162" s="33">
        <v>0</v>
      </c>
    </row>
    <row r="163" spans="2:20" ht="31.5" x14ac:dyDescent="0.25">
      <c r="B163" s="23" t="s">
        <v>257</v>
      </c>
      <c r="C163" s="24"/>
      <c r="D163" s="25" t="s">
        <v>258</v>
      </c>
      <c r="E163" s="26">
        <f>SUM(F163:H163)</f>
        <v>2000</v>
      </c>
      <c r="F163" s="31">
        <f>SUM(F164:F167)</f>
        <v>2000</v>
      </c>
      <c r="G163" s="31">
        <f t="shared" ref="G163:H163" si="179">SUM(G164:G167)</f>
        <v>0</v>
      </c>
      <c r="H163" s="31">
        <f t="shared" si="179"/>
        <v>0</v>
      </c>
      <c r="I163" s="26">
        <f>SUM(J163:L163)</f>
        <v>2800</v>
      </c>
      <c r="J163" s="31">
        <f>SUM(J164:J167)</f>
        <v>2800</v>
      </c>
      <c r="K163" s="31">
        <f t="shared" ref="K163" si="180">SUM(K164:K167)</f>
        <v>0</v>
      </c>
      <c r="L163" s="31">
        <f t="shared" ref="L163" si="181">SUM(L164:L167)</f>
        <v>0</v>
      </c>
      <c r="M163" s="26">
        <f>SUM(N163:P163)</f>
        <v>3000</v>
      </c>
      <c r="N163" s="31">
        <f>SUM(N164:N167)</f>
        <v>3000</v>
      </c>
      <c r="O163" s="31">
        <f t="shared" ref="O163" si="182">SUM(O164:O167)</f>
        <v>0</v>
      </c>
      <c r="P163" s="31">
        <f t="shared" ref="P163" si="183">SUM(P164:P167)</f>
        <v>0</v>
      </c>
      <c r="Q163" s="26">
        <f>SUM(R163:T163)</f>
        <v>3000</v>
      </c>
      <c r="R163" s="31">
        <f>SUM(R164:R167)</f>
        <v>3000</v>
      </c>
      <c r="S163" s="31">
        <f t="shared" ref="S163" si="184">SUM(S164:S167)</f>
        <v>0</v>
      </c>
      <c r="T163" s="31">
        <f t="shared" ref="T163" si="185">SUM(T164:T167)</f>
        <v>0</v>
      </c>
    </row>
    <row r="164" spans="2:20" x14ac:dyDescent="0.25">
      <c r="B164" s="27"/>
      <c r="C164" s="34" t="s">
        <v>269</v>
      </c>
      <c r="D164" s="29" t="s">
        <v>259</v>
      </c>
      <c r="E164" s="32">
        <f t="shared" ref="E164:E167" si="186">SUM(F164:H164)</f>
        <v>564</v>
      </c>
      <c r="F164" s="33">
        <v>564</v>
      </c>
      <c r="G164" s="33">
        <v>0</v>
      </c>
      <c r="H164" s="33">
        <v>0</v>
      </c>
      <c r="I164" s="32">
        <f t="shared" ref="I164:I167" si="187">SUM(J164:L164)</f>
        <v>1364</v>
      </c>
      <c r="J164" s="33">
        <v>1364</v>
      </c>
      <c r="K164" s="33">
        <v>0</v>
      </c>
      <c r="L164" s="33">
        <v>0</v>
      </c>
      <c r="M164" s="32">
        <f t="shared" ref="M164:M167" si="188">SUM(N164:P164)</f>
        <v>1512</v>
      </c>
      <c r="N164" s="33">
        <v>1512</v>
      </c>
      <c r="O164" s="33">
        <v>0</v>
      </c>
      <c r="P164" s="33">
        <v>0</v>
      </c>
      <c r="Q164" s="32">
        <f t="shared" ref="Q164:Q167" si="189">SUM(R164:T164)</f>
        <v>1512</v>
      </c>
      <c r="R164" s="33">
        <v>1512</v>
      </c>
      <c r="S164" s="33">
        <v>0</v>
      </c>
      <c r="T164" s="33">
        <v>0</v>
      </c>
    </row>
    <row r="165" spans="2:20" x14ac:dyDescent="0.25">
      <c r="B165" s="27"/>
      <c r="C165" s="34" t="s">
        <v>270</v>
      </c>
      <c r="D165" s="29" t="s">
        <v>260</v>
      </c>
      <c r="E165" s="32">
        <f t="shared" si="186"/>
        <v>800</v>
      </c>
      <c r="F165" s="33">
        <v>800</v>
      </c>
      <c r="G165" s="33">
        <v>0</v>
      </c>
      <c r="H165" s="33">
        <v>0</v>
      </c>
      <c r="I165" s="32">
        <f t="shared" si="187"/>
        <v>800</v>
      </c>
      <c r="J165" s="33">
        <v>800</v>
      </c>
      <c r="K165" s="33">
        <v>0</v>
      </c>
      <c r="L165" s="33">
        <v>0</v>
      </c>
      <c r="M165" s="32">
        <f t="shared" si="188"/>
        <v>500</v>
      </c>
      <c r="N165" s="33">
        <v>500</v>
      </c>
      <c r="O165" s="33">
        <v>0</v>
      </c>
      <c r="P165" s="33">
        <v>0</v>
      </c>
      <c r="Q165" s="32">
        <f t="shared" si="189"/>
        <v>500</v>
      </c>
      <c r="R165" s="33">
        <v>500</v>
      </c>
      <c r="S165" s="33">
        <v>0</v>
      </c>
      <c r="T165" s="33">
        <v>0</v>
      </c>
    </row>
    <row r="166" spans="2:20" x14ac:dyDescent="0.25">
      <c r="B166" s="27"/>
      <c r="C166" s="34" t="s">
        <v>271</v>
      </c>
      <c r="D166" s="29" t="s">
        <v>261</v>
      </c>
      <c r="E166" s="32">
        <f t="shared" si="186"/>
        <v>350</v>
      </c>
      <c r="F166" s="33">
        <v>350</v>
      </c>
      <c r="G166" s="33">
        <v>0</v>
      </c>
      <c r="H166" s="33">
        <v>0</v>
      </c>
      <c r="I166" s="32">
        <f t="shared" si="187"/>
        <v>350</v>
      </c>
      <c r="J166" s="33">
        <v>350</v>
      </c>
      <c r="K166" s="33">
        <v>0</v>
      </c>
      <c r="L166" s="33">
        <v>0</v>
      </c>
      <c r="M166" s="32">
        <f t="shared" si="188"/>
        <v>702</v>
      </c>
      <c r="N166" s="33">
        <v>702</v>
      </c>
      <c r="O166" s="33">
        <v>0</v>
      </c>
      <c r="P166" s="33">
        <v>0</v>
      </c>
      <c r="Q166" s="32">
        <f t="shared" si="189"/>
        <v>702</v>
      </c>
      <c r="R166" s="33">
        <v>702</v>
      </c>
      <c r="S166" s="33">
        <v>0</v>
      </c>
      <c r="T166" s="33">
        <v>0</v>
      </c>
    </row>
    <row r="167" spans="2:20" ht="30" x14ac:dyDescent="0.25">
      <c r="B167" s="27"/>
      <c r="C167" s="34" t="s">
        <v>272</v>
      </c>
      <c r="D167" s="29" t="s">
        <v>237</v>
      </c>
      <c r="E167" s="32">
        <f t="shared" si="186"/>
        <v>286</v>
      </c>
      <c r="F167" s="33">
        <v>286</v>
      </c>
      <c r="G167" s="33">
        <v>0</v>
      </c>
      <c r="H167" s="33">
        <v>0</v>
      </c>
      <c r="I167" s="32">
        <f t="shared" si="187"/>
        <v>286</v>
      </c>
      <c r="J167" s="33">
        <v>286</v>
      </c>
      <c r="K167" s="33">
        <v>0</v>
      </c>
      <c r="L167" s="33">
        <v>0</v>
      </c>
      <c r="M167" s="32">
        <f t="shared" si="188"/>
        <v>286</v>
      </c>
      <c r="N167" s="33">
        <v>286</v>
      </c>
      <c r="O167" s="33">
        <v>0</v>
      </c>
      <c r="P167" s="33">
        <v>0</v>
      </c>
      <c r="Q167" s="32">
        <f t="shared" si="189"/>
        <v>286</v>
      </c>
      <c r="R167" s="33">
        <v>286</v>
      </c>
      <c r="S167" s="33">
        <v>0</v>
      </c>
      <c r="T167" s="33">
        <v>0</v>
      </c>
    </row>
    <row r="168" spans="2:20" ht="36" x14ac:dyDescent="0.25">
      <c r="B168" s="23" t="s">
        <v>273</v>
      </c>
      <c r="C168" s="24"/>
      <c r="D168" s="25" t="s">
        <v>274</v>
      </c>
      <c r="E168" s="26">
        <f>SUM(F168:H168)</f>
        <v>6000</v>
      </c>
      <c r="F168" s="31">
        <f>SUM(F169:F180)</f>
        <v>6000</v>
      </c>
      <c r="G168" s="31">
        <f t="shared" ref="G168:H168" si="190">SUM(G169:G180)</f>
        <v>0</v>
      </c>
      <c r="H168" s="31">
        <f t="shared" si="190"/>
        <v>0</v>
      </c>
      <c r="I168" s="26">
        <f>SUM(J168:L168)</f>
        <v>8000</v>
      </c>
      <c r="J168" s="31">
        <f>SUM(J169:J180)</f>
        <v>8000</v>
      </c>
      <c r="K168" s="31">
        <f t="shared" ref="K168" si="191">SUM(K169:K180)</f>
        <v>0</v>
      </c>
      <c r="L168" s="31">
        <f t="shared" ref="L168" si="192">SUM(L169:L180)</f>
        <v>0</v>
      </c>
      <c r="M168" s="26">
        <f>SUM(N168:P168)</f>
        <v>9000</v>
      </c>
      <c r="N168" s="31">
        <f>SUM(N169:N180)</f>
        <v>9000</v>
      </c>
      <c r="O168" s="31">
        <f t="shared" ref="O168" si="193">SUM(O169:O180)</f>
        <v>0</v>
      </c>
      <c r="P168" s="31">
        <f t="shared" ref="P168" si="194">SUM(P169:P180)</f>
        <v>0</v>
      </c>
      <c r="Q168" s="26">
        <f>SUM(R168:T168)</f>
        <v>9000</v>
      </c>
      <c r="R168" s="31">
        <f>SUM(R169:R180)</f>
        <v>9000</v>
      </c>
      <c r="S168" s="31">
        <f t="shared" ref="S168" si="195">SUM(S169:S180)</f>
        <v>0</v>
      </c>
      <c r="T168" s="31">
        <f t="shared" ref="T168" si="196">SUM(T169:T180)</f>
        <v>0</v>
      </c>
    </row>
    <row r="169" spans="2:20" ht="30" x14ac:dyDescent="0.25">
      <c r="B169" s="27"/>
      <c r="C169" s="34" t="s">
        <v>287</v>
      </c>
      <c r="D169" s="29" t="s">
        <v>275</v>
      </c>
      <c r="E169" s="32">
        <f t="shared" ref="E169:E180" si="197">SUM(F169:H169)</f>
        <v>70</v>
      </c>
      <c r="F169" s="33">
        <v>70</v>
      </c>
      <c r="G169" s="33">
        <v>0</v>
      </c>
      <c r="H169" s="33">
        <v>0</v>
      </c>
      <c r="I169" s="32">
        <f t="shared" ref="I169:I180" si="198">SUM(J169:L169)</f>
        <v>130</v>
      </c>
      <c r="J169" s="33">
        <v>130</v>
      </c>
      <c r="K169" s="33">
        <v>0</v>
      </c>
      <c r="L169" s="33">
        <v>0</v>
      </c>
      <c r="M169" s="32">
        <f t="shared" ref="M169:M180" si="199">SUM(N169:P169)</f>
        <v>160</v>
      </c>
      <c r="N169" s="33">
        <v>160</v>
      </c>
      <c r="O169" s="33">
        <v>0</v>
      </c>
      <c r="P169" s="33">
        <v>0</v>
      </c>
      <c r="Q169" s="32">
        <f t="shared" ref="Q169:Q180" si="200">SUM(R169:T169)</f>
        <v>160</v>
      </c>
      <c r="R169" s="33">
        <v>160</v>
      </c>
      <c r="S169" s="33">
        <v>0</v>
      </c>
      <c r="T169" s="33">
        <v>0</v>
      </c>
    </row>
    <row r="170" spans="2:20" ht="45" x14ac:dyDescent="0.25">
      <c r="B170" s="27"/>
      <c r="C170" s="34" t="s">
        <v>288</v>
      </c>
      <c r="D170" s="29" t="s">
        <v>276</v>
      </c>
      <c r="E170" s="32">
        <f t="shared" si="197"/>
        <v>300</v>
      </c>
      <c r="F170" s="33">
        <v>300</v>
      </c>
      <c r="G170" s="33">
        <v>0</v>
      </c>
      <c r="H170" s="33">
        <v>0</v>
      </c>
      <c r="I170" s="32">
        <f t="shared" si="198"/>
        <v>400</v>
      </c>
      <c r="J170" s="33">
        <v>400</v>
      </c>
      <c r="K170" s="33">
        <v>0</v>
      </c>
      <c r="L170" s="33">
        <v>0</v>
      </c>
      <c r="M170" s="32">
        <f t="shared" si="199"/>
        <v>500</v>
      </c>
      <c r="N170" s="33">
        <v>500</v>
      </c>
      <c r="O170" s="33">
        <v>0</v>
      </c>
      <c r="P170" s="33">
        <v>0</v>
      </c>
      <c r="Q170" s="32">
        <f t="shared" si="200"/>
        <v>500</v>
      </c>
      <c r="R170" s="33">
        <v>500</v>
      </c>
      <c r="S170" s="33">
        <v>0</v>
      </c>
      <c r="T170" s="33">
        <v>0</v>
      </c>
    </row>
    <row r="171" spans="2:20" ht="45" x14ac:dyDescent="0.25">
      <c r="B171" s="27"/>
      <c r="C171" s="34" t="s">
        <v>289</v>
      </c>
      <c r="D171" s="29" t="s">
        <v>277</v>
      </c>
      <c r="E171" s="32">
        <f t="shared" si="197"/>
        <v>200</v>
      </c>
      <c r="F171" s="33">
        <v>200</v>
      </c>
      <c r="G171" s="33">
        <v>0</v>
      </c>
      <c r="H171" s="33">
        <v>0</v>
      </c>
      <c r="I171" s="32">
        <f t="shared" si="198"/>
        <v>300</v>
      </c>
      <c r="J171" s="33">
        <v>300</v>
      </c>
      <c r="K171" s="33">
        <v>0</v>
      </c>
      <c r="L171" s="33">
        <v>0</v>
      </c>
      <c r="M171" s="32">
        <f t="shared" si="199"/>
        <v>400</v>
      </c>
      <c r="N171" s="33">
        <v>400</v>
      </c>
      <c r="O171" s="33">
        <v>0</v>
      </c>
      <c r="P171" s="33">
        <v>0</v>
      </c>
      <c r="Q171" s="32">
        <f t="shared" si="200"/>
        <v>400</v>
      </c>
      <c r="R171" s="33">
        <v>400</v>
      </c>
      <c r="S171" s="33">
        <v>0</v>
      </c>
      <c r="T171" s="33">
        <v>0</v>
      </c>
    </row>
    <row r="172" spans="2:20" ht="30" x14ac:dyDescent="0.25">
      <c r="B172" s="27"/>
      <c r="C172" s="34" t="s">
        <v>290</v>
      </c>
      <c r="D172" s="29" t="s">
        <v>278</v>
      </c>
      <c r="E172" s="32">
        <f t="shared" si="197"/>
        <v>3837</v>
      </c>
      <c r="F172" s="33">
        <v>3837</v>
      </c>
      <c r="G172" s="33">
        <v>0</v>
      </c>
      <c r="H172" s="33">
        <v>0</v>
      </c>
      <c r="I172" s="32">
        <f t="shared" si="198"/>
        <v>4300</v>
      </c>
      <c r="J172" s="33">
        <v>4300</v>
      </c>
      <c r="K172" s="33">
        <v>0</v>
      </c>
      <c r="L172" s="33">
        <v>0</v>
      </c>
      <c r="M172" s="32">
        <f t="shared" si="199"/>
        <v>4600</v>
      </c>
      <c r="N172" s="33">
        <v>4600</v>
      </c>
      <c r="O172" s="33">
        <v>0</v>
      </c>
      <c r="P172" s="33">
        <v>0</v>
      </c>
      <c r="Q172" s="32">
        <f t="shared" si="200"/>
        <v>4600</v>
      </c>
      <c r="R172" s="33">
        <v>4600</v>
      </c>
      <c r="S172" s="33">
        <v>0</v>
      </c>
      <c r="T172" s="33">
        <v>0</v>
      </c>
    </row>
    <row r="173" spans="2:20" ht="30" x14ac:dyDescent="0.25">
      <c r="B173" s="27"/>
      <c r="C173" s="34" t="s">
        <v>291</v>
      </c>
      <c r="D173" s="29" t="s">
        <v>279</v>
      </c>
      <c r="E173" s="32">
        <f t="shared" si="197"/>
        <v>333</v>
      </c>
      <c r="F173" s="33">
        <v>333</v>
      </c>
      <c r="G173" s="33">
        <v>0</v>
      </c>
      <c r="H173" s="33">
        <v>0</v>
      </c>
      <c r="I173" s="32">
        <f t="shared" si="198"/>
        <v>370</v>
      </c>
      <c r="J173" s="33">
        <v>370</v>
      </c>
      <c r="K173" s="33">
        <v>0</v>
      </c>
      <c r="L173" s="33">
        <v>0</v>
      </c>
      <c r="M173" s="32">
        <f t="shared" si="199"/>
        <v>390</v>
      </c>
      <c r="N173" s="33">
        <v>390</v>
      </c>
      <c r="O173" s="33">
        <v>0</v>
      </c>
      <c r="P173" s="33">
        <v>0</v>
      </c>
      <c r="Q173" s="32">
        <f t="shared" si="200"/>
        <v>390</v>
      </c>
      <c r="R173" s="33">
        <v>390</v>
      </c>
      <c r="S173" s="33">
        <v>0</v>
      </c>
      <c r="T173" s="33">
        <v>0</v>
      </c>
    </row>
    <row r="174" spans="2:20" ht="30" x14ac:dyDescent="0.25">
      <c r="B174" s="27"/>
      <c r="C174" s="34" t="s">
        <v>292</v>
      </c>
      <c r="D174" s="29" t="s">
        <v>280</v>
      </c>
      <c r="E174" s="32">
        <f t="shared" si="197"/>
        <v>17</v>
      </c>
      <c r="F174" s="33">
        <v>17</v>
      </c>
      <c r="G174" s="33">
        <v>0</v>
      </c>
      <c r="H174" s="33">
        <v>0</v>
      </c>
      <c r="I174" s="32">
        <f t="shared" si="198"/>
        <v>70</v>
      </c>
      <c r="J174" s="33">
        <v>70</v>
      </c>
      <c r="K174" s="33">
        <v>0</v>
      </c>
      <c r="L174" s="33">
        <v>0</v>
      </c>
      <c r="M174" s="32">
        <f t="shared" si="199"/>
        <v>73</v>
      </c>
      <c r="N174" s="33">
        <v>73</v>
      </c>
      <c r="O174" s="33">
        <v>0</v>
      </c>
      <c r="P174" s="33">
        <v>0</v>
      </c>
      <c r="Q174" s="32">
        <f t="shared" si="200"/>
        <v>73</v>
      </c>
      <c r="R174" s="33">
        <v>73</v>
      </c>
      <c r="S174" s="33">
        <v>0</v>
      </c>
      <c r="T174" s="33">
        <v>0</v>
      </c>
    </row>
    <row r="175" spans="2:20" ht="45" x14ac:dyDescent="0.25">
      <c r="B175" s="27"/>
      <c r="C175" s="34" t="s">
        <v>293</v>
      </c>
      <c r="D175" s="29" t="s">
        <v>281</v>
      </c>
      <c r="E175" s="32">
        <f t="shared" si="197"/>
        <v>15</v>
      </c>
      <c r="F175" s="33">
        <v>15</v>
      </c>
      <c r="G175" s="33">
        <v>0</v>
      </c>
      <c r="H175" s="33">
        <v>0</v>
      </c>
      <c r="I175" s="32">
        <f t="shared" si="198"/>
        <v>56</v>
      </c>
      <c r="J175" s="33">
        <v>56</v>
      </c>
      <c r="K175" s="33">
        <v>0</v>
      </c>
      <c r="L175" s="33">
        <v>0</v>
      </c>
      <c r="M175" s="32">
        <f t="shared" si="199"/>
        <v>60</v>
      </c>
      <c r="N175" s="33">
        <v>60</v>
      </c>
      <c r="O175" s="33">
        <v>0</v>
      </c>
      <c r="P175" s="33">
        <v>0</v>
      </c>
      <c r="Q175" s="32">
        <f t="shared" si="200"/>
        <v>60</v>
      </c>
      <c r="R175" s="33">
        <v>60</v>
      </c>
      <c r="S175" s="33">
        <v>0</v>
      </c>
      <c r="T175" s="33">
        <v>0</v>
      </c>
    </row>
    <row r="176" spans="2:20" ht="30" x14ac:dyDescent="0.25">
      <c r="B176" s="27"/>
      <c r="C176" s="34" t="s">
        <v>294</v>
      </c>
      <c r="D176" s="29" t="s">
        <v>282</v>
      </c>
      <c r="E176" s="32">
        <f t="shared" si="197"/>
        <v>294</v>
      </c>
      <c r="F176" s="33">
        <v>294</v>
      </c>
      <c r="G176" s="33">
        <v>0</v>
      </c>
      <c r="H176" s="33">
        <v>0</v>
      </c>
      <c r="I176" s="32">
        <f t="shared" si="198"/>
        <v>380</v>
      </c>
      <c r="J176" s="33">
        <v>380</v>
      </c>
      <c r="K176" s="33">
        <v>0</v>
      </c>
      <c r="L176" s="33">
        <v>0</v>
      </c>
      <c r="M176" s="32">
        <f t="shared" si="199"/>
        <v>390</v>
      </c>
      <c r="N176" s="33">
        <v>390</v>
      </c>
      <c r="O176" s="33">
        <v>0</v>
      </c>
      <c r="P176" s="33">
        <v>0</v>
      </c>
      <c r="Q176" s="32">
        <f t="shared" si="200"/>
        <v>390</v>
      </c>
      <c r="R176" s="33">
        <v>390</v>
      </c>
      <c r="S176" s="33">
        <v>0</v>
      </c>
      <c r="T176" s="33">
        <v>0</v>
      </c>
    </row>
    <row r="177" spans="1:20" ht="30" x14ac:dyDescent="0.25">
      <c r="B177" s="27"/>
      <c r="C177" s="34" t="s">
        <v>295</v>
      </c>
      <c r="D177" s="29" t="s">
        <v>283</v>
      </c>
      <c r="E177" s="32">
        <f t="shared" si="197"/>
        <v>620</v>
      </c>
      <c r="F177" s="33">
        <v>620</v>
      </c>
      <c r="G177" s="33">
        <v>0</v>
      </c>
      <c r="H177" s="33">
        <v>0</v>
      </c>
      <c r="I177" s="32">
        <f t="shared" si="198"/>
        <v>560</v>
      </c>
      <c r="J177" s="33">
        <v>560</v>
      </c>
      <c r="K177" s="33">
        <v>0</v>
      </c>
      <c r="L177" s="33">
        <v>0</v>
      </c>
      <c r="M177" s="32">
        <f t="shared" si="199"/>
        <v>585</v>
      </c>
      <c r="N177" s="33">
        <v>585</v>
      </c>
      <c r="O177" s="33">
        <v>0</v>
      </c>
      <c r="P177" s="33">
        <v>0</v>
      </c>
      <c r="Q177" s="32">
        <f t="shared" si="200"/>
        <v>585</v>
      </c>
      <c r="R177" s="33">
        <v>585</v>
      </c>
      <c r="S177" s="33">
        <v>0</v>
      </c>
      <c r="T177" s="33">
        <v>0</v>
      </c>
    </row>
    <row r="178" spans="1:20" ht="30" x14ac:dyDescent="0.25">
      <c r="B178" s="27"/>
      <c r="C178" s="34" t="s">
        <v>296</v>
      </c>
      <c r="D178" s="29" t="s">
        <v>284</v>
      </c>
      <c r="E178" s="32">
        <f t="shared" si="197"/>
        <v>98</v>
      </c>
      <c r="F178" s="33">
        <v>98</v>
      </c>
      <c r="G178" s="33">
        <v>0</v>
      </c>
      <c r="H178" s="33">
        <v>0</v>
      </c>
      <c r="I178" s="32">
        <f t="shared" si="198"/>
        <v>240</v>
      </c>
      <c r="J178" s="33">
        <v>240</v>
      </c>
      <c r="K178" s="33">
        <v>0</v>
      </c>
      <c r="L178" s="33">
        <v>0</v>
      </c>
      <c r="M178" s="32">
        <f t="shared" si="199"/>
        <v>250</v>
      </c>
      <c r="N178" s="33">
        <v>250</v>
      </c>
      <c r="O178" s="33">
        <v>0</v>
      </c>
      <c r="P178" s="33">
        <v>0</v>
      </c>
      <c r="Q178" s="32">
        <f t="shared" si="200"/>
        <v>250</v>
      </c>
      <c r="R178" s="33">
        <v>250</v>
      </c>
      <c r="S178" s="33">
        <v>0</v>
      </c>
      <c r="T178" s="33">
        <v>0</v>
      </c>
    </row>
    <row r="179" spans="1:20" ht="30" x14ac:dyDescent="0.25">
      <c r="B179" s="27"/>
      <c r="C179" s="34" t="s">
        <v>297</v>
      </c>
      <c r="D179" s="29" t="s">
        <v>285</v>
      </c>
      <c r="E179" s="32">
        <f t="shared" si="197"/>
        <v>0</v>
      </c>
      <c r="F179" s="33">
        <v>0</v>
      </c>
      <c r="G179" s="33">
        <v>0</v>
      </c>
      <c r="H179" s="33">
        <v>0</v>
      </c>
      <c r="I179" s="32">
        <f t="shared" si="198"/>
        <v>942</v>
      </c>
      <c r="J179" s="33">
        <f>1492-550</f>
        <v>942</v>
      </c>
      <c r="K179" s="33">
        <v>0</v>
      </c>
      <c r="L179" s="33">
        <v>0</v>
      </c>
      <c r="M179" s="32">
        <f t="shared" si="199"/>
        <v>1340</v>
      </c>
      <c r="N179" s="33">
        <f>1600-260</f>
        <v>1340</v>
      </c>
      <c r="O179" s="33">
        <v>0</v>
      </c>
      <c r="P179" s="33">
        <v>0</v>
      </c>
      <c r="Q179" s="32">
        <f t="shared" si="200"/>
        <v>1340</v>
      </c>
      <c r="R179" s="33">
        <f>1600-260</f>
        <v>1340</v>
      </c>
      <c r="S179" s="33">
        <v>0</v>
      </c>
      <c r="T179" s="33">
        <v>0</v>
      </c>
    </row>
    <row r="180" spans="1:20" s="10" customFormat="1" ht="30" x14ac:dyDescent="0.25">
      <c r="A180" s="9"/>
      <c r="B180" s="27"/>
      <c r="C180" s="34" t="s">
        <v>298</v>
      </c>
      <c r="D180" s="29" t="s">
        <v>286</v>
      </c>
      <c r="E180" s="32">
        <f t="shared" si="197"/>
        <v>216</v>
      </c>
      <c r="F180" s="33">
        <v>216</v>
      </c>
      <c r="G180" s="33">
        <v>0</v>
      </c>
      <c r="H180" s="33">
        <v>0</v>
      </c>
      <c r="I180" s="32">
        <f t="shared" si="198"/>
        <v>252</v>
      </c>
      <c r="J180" s="33">
        <v>252</v>
      </c>
      <c r="K180" s="33">
        <v>0</v>
      </c>
      <c r="L180" s="33">
        <v>0</v>
      </c>
      <c r="M180" s="32">
        <f t="shared" si="199"/>
        <v>252</v>
      </c>
      <c r="N180" s="33">
        <v>252</v>
      </c>
      <c r="O180" s="33">
        <v>0</v>
      </c>
      <c r="P180" s="33">
        <v>0</v>
      </c>
      <c r="Q180" s="32">
        <f t="shared" si="200"/>
        <v>252</v>
      </c>
      <c r="R180" s="33">
        <v>252</v>
      </c>
      <c r="S180" s="33">
        <v>0</v>
      </c>
      <c r="T180" s="33">
        <v>0</v>
      </c>
    </row>
    <row r="181" spans="1:20" ht="36" x14ac:dyDescent="0.25">
      <c r="B181" s="23" t="s">
        <v>299</v>
      </c>
      <c r="C181" s="24"/>
      <c r="D181" s="25" t="s">
        <v>35</v>
      </c>
      <c r="E181" s="26">
        <f>SUM(F181:H181)</f>
        <v>35422</v>
      </c>
      <c r="F181" s="31">
        <f>SUM(F182:F187)</f>
        <v>35422</v>
      </c>
      <c r="G181" s="31">
        <f t="shared" ref="G181:H181" si="201">SUM(G182:G187)</f>
        <v>0</v>
      </c>
      <c r="H181" s="31">
        <f t="shared" si="201"/>
        <v>0</v>
      </c>
      <c r="I181" s="26">
        <f>SUM(J181:L181)</f>
        <v>37500</v>
      </c>
      <c r="J181" s="31">
        <f>SUM(J182:J187)</f>
        <v>37500</v>
      </c>
      <c r="K181" s="31">
        <f t="shared" ref="K181" si="202">SUM(K182:K187)</f>
        <v>0</v>
      </c>
      <c r="L181" s="31">
        <f t="shared" ref="L181" si="203">SUM(L182:L187)</f>
        <v>0</v>
      </c>
      <c r="M181" s="26">
        <f>SUM(N181:P181)</f>
        <v>37500</v>
      </c>
      <c r="N181" s="31">
        <f>SUM(N182:N187)</f>
        <v>37500</v>
      </c>
      <c r="O181" s="31">
        <f t="shared" ref="O181" si="204">SUM(O182:O187)</f>
        <v>0</v>
      </c>
      <c r="P181" s="31">
        <f t="shared" ref="P181" si="205">SUM(P182:P187)</f>
        <v>0</v>
      </c>
      <c r="Q181" s="26">
        <f>SUM(R181:T181)</f>
        <v>37500</v>
      </c>
      <c r="R181" s="31">
        <f>SUM(R182:R187)</f>
        <v>37500</v>
      </c>
      <c r="S181" s="31">
        <f t="shared" ref="S181" si="206">SUM(S182:S187)</f>
        <v>0</v>
      </c>
      <c r="T181" s="31">
        <f t="shared" ref="T181" si="207">SUM(T182:T187)</f>
        <v>0</v>
      </c>
    </row>
    <row r="182" spans="1:20" ht="30" x14ac:dyDescent="0.25">
      <c r="B182" s="27"/>
      <c r="C182" s="34" t="s">
        <v>310</v>
      </c>
      <c r="D182" s="29" t="s">
        <v>300</v>
      </c>
      <c r="E182" s="32">
        <f t="shared" ref="E182:E187" si="208">SUM(F182:H182)</f>
        <v>724.6</v>
      </c>
      <c r="F182" s="33">
        <v>724.6</v>
      </c>
      <c r="G182" s="33">
        <v>0</v>
      </c>
      <c r="H182" s="33">
        <v>0</v>
      </c>
      <c r="I182" s="32">
        <f t="shared" ref="I182:I187" si="209">SUM(J182:L182)</f>
        <v>724.6</v>
      </c>
      <c r="J182" s="33">
        <v>724.6</v>
      </c>
      <c r="K182" s="33">
        <v>0</v>
      </c>
      <c r="L182" s="33">
        <v>0</v>
      </c>
      <c r="M182" s="32">
        <f t="shared" ref="M182:M187" si="210">SUM(N182:P182)</f>
        <v>724.6</v>
      </c>
      <c r="N182" s="33">
        <v>724.6</v>
      </c>
      <c r="O182" s="33">
        <v>0</v>
      </c>
      <c r="P182" s="33">
        <v>0</v>
      </c>
      <c r="Q182" s="32">
        <f t="shared" ref="Q182:Q187" si="211">SUM(R182:T182)</f>
        <v>724.6</v>
      </c>
      <c r="R182" s="33">
        <v>724.6</v>
      </c>
      <c r="S182" s="33">
        <v>0</v>
      </c>
      <c r="T182" s="33">
        <v>0</v>
      </c>
    </row>
    <row r="183" spans="1:20" x14ac:dyDescent="0.25">
      <c r="B183" s="27"/>
      <c r="C183" s="34" t="s">
        <v>311</v>
      </c>
      <c r="D183" s="29" t="s">
        <v>301</v>
      </c>
      <c r="E183" s="32">
        <f t="shared" si="208"/>
        <v>7076.4</v>
      </c>
      <c r="F183" s="33">
        <f>7036.4+40</f>
        <v>7076.4</v>
      </c>
      <c r="G183" s="33">
        <v>0</v>
      </c>
      <c r="H183" s="33">
        <v>0</v>
      </c>
      <c r="I183" s="32">
        <f t="shared" si="209"/>
        <v>8730.4</v>
      </c>
      <c r="J183" s="33">
        <f>7036.4+40+1654</f>
        <v>8730.4</v>
      </c>
      <c r="K183" s="33">
        <v>0</v>
      </c>
      <c r="L183" s="33">
        <v>0</v>
      </c>
      <c r="M183" s="32">
        <f t="shared" si="210"/>
        <v>8730.4</v>
      </c>
      <c r="N183" s="33">
        <f>7036.4+40+1654</f>
        <v>8730.4</v>
      </c>
      <c r="O183" s="33">
        <v>0</v>
      </c>
      <c r="P183" s="33">
        <v>0</v>
      </c>
      <c r="Q183" s="32">
        <f t="shared" si="211"/>
        <v>8730.4</v>
      </c>
      <c r="R183" s="33">
        <f>7036.4+40+1654</f>
        <v>8730.4</v>
      </c>
      <c r="S183" s="33">
        <v>0</v>
      </c>
      <c r="T183" s="33">
        <v>0</v>
      </c>
    </row>
    <row r="184" spans="1:20" ht="60" x14ac:dyDescent="0.25">
      <c r="B184" s="27"/>
      <c r="C184" s="34" t="s">
        <v>312</v>
      </c>
      <c r="D184" s="29" t="s">
        <v>407</v>
      </c>
      <c r="E184" s="32">
        <f t="shared" si="208"/>
        <v>37</v>
      </c>
      <c r="F184" s="33">
        <v>37</v>
      </c>
      <c r="G184" s="33">
        <v>0</v>
      </c>
      <c r="H184" s="33">
        <v>0</v>
      </c>
      <c r="I184" s="32">
        <f t="shared" si="209"/>
        <v>37</v>
      </c>
      <c r="J184" s="33">
        <v>37</v>
      </c>
      <c r="K184" s="33">
        <v>0</v>
      </c>
      <c r="L184" s="33">
        <v>0</v>
      </c>
      <c r="M184" s="32">
        <f t="shared" si="210"/>
        <v>37</v>
      </c>
      <c r="N184" s="33">
        <v>37</v>
      </c>
      <c r="O184" s="33">
        <v>0</v>
      </c>
      <c r="P184" s="33">
        <v>0</v>
      </c>
      <c r="Q184" s="32">
        <f t="shared" si="211"/>
        <v>37</v>
      </c>
      <c r="R184" s="33">
        <v>37</v>
      </c>
      <c r="S184" s="33">
        <v>0</v>
      </c>
      <c r="T184" s="33">
        <v>0</v>
      </c>
    </row>
    <row r="185" spans="1:20" s="10" customFormat="1" ht="60" x14ac:dyDescent="0.25">
      <c r="A185" s="9"/>
      <c r="B185" s="27"/>
      <c r="C185" s="34" t="s">
        <v>313</v>
      </c>
      <c r="D185" s="29" t="s">
        <v>302</v>
      </c>
      <c r="E185" s="32">
        <f t="shared" si="208"/>
        <v>0</v>
      </c>
      <c r="F185" s="33">
        <v>0</v>
      </c>
      <c r="G185" s="33">
        <v>0</v>
      </c>
      <c r="H185" s="33">
        <v>0</v>
      </c>
      <c r="I185" s="32">
        <f t="shared" si="209"/>
        <v>0</v>
      </c>
      <c r="J185" s="33">
        <v>0</v>
      </c>
      <c r="K185" s="33">
        <v>0</v>
      </c>
      <c r="L185" s="33">
        <v>0</v>
      </c>
      <c r="M185" s="32">
        <f t="shared" si="210"/>
        <v>0</v>
      </c>
      <c r="N185" s="33">
        <v>0</v>
      </c>
      <c r="O185" s="33">
        <v>0</v>
      </c>
      <c r="P185" s="33">
        <v>0</v>
      </c>
      <c r="Q185" s="32">
        <f t="shared" si="211"/>
        <v>0</v>
      </c>
      <c r="R185" s="33">
        <v>0</v>
      </c>
      <c r="S185" s="33">
        <v>0</v>
      </c>
      <c r="T185" s="33">
        <v>0</v>
      </c>
    </row>
    <row r="186" spans="1:20" ht="45" x14ac:dyDescent="0.25">
      <c r="B186" s="27"/>
      <c r="C186" s="34" t="s">
        <v>314</v>
      </c>
      <c r="D186" s="29" t="s">
        <v>408</v>
      </c>
      <c r="E186" s="32">
        <f t="shared" si="208"/>
        <v>8</v>
      </c>
      <c r="F186" s="33">
        <v>8</v>
      </c>
      <c r="G186" s="33">
        <v>0</v>
      </c>
      <c r="H186" s="33">
        <v>0</v>
      </c>
      <c r="I186" s="32">
        <f t="shared" si="209"/>
        <v>8</v>
      </c>
      <c r="J186" s="33">
        <v>8</v>
      </c>
      <c r="K186" s="33">
        <v>0</v>
      </c>
      <c r="L186" s="33">
        <v>0</v>
      </c>
      <c r="M186" s="32">
        <f t="shared" si="210"/>
        <v>8</v>
      </c>
      <c r="N186" s="33">
        <v>8</v>
      </c>
      <c r="O186" s="33">
        <v>0</v>
      </c>
      <c r="P186" s="33">
        <v>0</v>
      </c>
      <c r="Q186" s="32">
        <f t="shared" si="211"/>
        <v>8</v>
      </c>
      <c r="R186" s="33">
        <v>8</v>
      </c>
      <c r="S186" s="33">
        <v>0</v>
      </c>
      <c r="T186" s="33">
        <v>0</v>
      </c>
    </row>
    <row r="187" spans="1:20" s="10" customFormat="1" x14ac:dyDescent="0.25">
      <c r="A187" s="9"/>
      <c r="B187" s="27"/>
      <c r="C187" s="34" t="s">
        <v>315</v>
      </c>
      <c r="D187" s="29" t="s">
        <v>303</v>
      </c>
      <c r="E187" s="32">
        <f t="shared" si="208"/>
        <v>27576</v>
      </c>
      <c r="F187" s="33">
        <v>27576</v>
      </c>
      <c r="G187" s="33">
        <v>0</v>
      </c>
      <c r="H187" s="33">
        <v>0</v>
      </c>
      <c r="I187" s="32">
        <f t="shared" si="209"/>
        <v>28000</v>
      </c>
      <c r="J187" s="33">
        <v>28000</v>
      </c>
      <c r="K187" s="33">
        <v>0</v>
      </c>
      <c r="L187" s="33">
        <v>0</v>
      </c>
      <c r="M187" s="32">
        <f t="shared" si="210"/>
        <v>28000</v>
      </c>
      <c r="N187" s="33">
        <v>28000</v>
      </c>
      <c r="O187" s="33">
        <v>0</v>
      </c>
      <c r="P187" s="33">
        <v>0</v>
      </c>
      <c r="Q187" s="32">
        <f t="shared" si="211"/>
        <v>28000</v>
      </c>
      <c r="R187" s="33">
        <v>28000</v>
      </c>
      <c r="S187" s="33">
        <v>0</v>
      </c>
      <c r="T187" s="33">
        <v>0</v>
      </c>
    </row>
    <row r="188" spans="1:20" s="10" customFormat="1" ht="31.5" x14ac:dyDescent="0.25">
      <c r="A188" s="17"/>
      <c r="B188" s="23" t="s">
        <v>305</v>
      </c>
      <c r="C188" s="24"/>
      <c r="D188" s="25" t="s">
        <v>304</v>
      </c>
      <c r="E188" s="26">
        <f>SUM(F188:H188)</f>
        <v>26000</v>
      </c>
      <c r="F188" s="31">
        <f>SUM(F189:F192)</f>
        <v>26000</v>
      </c>
      <c r="G188" s="31">
        <f t="shared" ref="G188:H188" si="212">SUM(G189:G192)</f>
        <v>0</v>
      </c>
      <c r="H188" s="31">
        <f t="shared" si="212"/>
        <v>0</v>
      </c>
      <c r="I188" s="26">
        <f>SUM(J188:L188)</f>
        <v>26000</v>
      </c>
      <c r="J188" s="31">
        <f>SUM(J189:J192)</f>
        <v>26000</v>
      </c>
      <c r="K188" s="31">
        <f t="shared" ref="K188" si="213">SUM(K189:K192)</f>
        <v>0</v>
      </c>
      <c r="L188" s="31">
        <f t="shared" ref="L188" si="214">SUM(L189:L192)</f>
        <v>0</v>
      </c>
      <c r="M188" s="26">
        <f>SUM(N188:P188)</f>
        <v>27000</v>
      </c>
      <c r="N188" s="31">
        <f>SUM(N189:N192)</f>
        <v>27000</v>
      </c>
      <c r="O188" s="31">
        <f t="shared" ref="O188" si="215">SUM(O189:O192)</f>
        <v>0</v>
      </c>
      <c r="P188" s="31">
        <f t="shared" ref="P188" si="216">SUM(P189:P192)</f>
        <v>0</v>
      </c>
      <c r="Q188" s="26">
        <f>SUM(R188:T188)</f>
        <v>27000</v>
      </c>
      <c r="R188" s="31">
        <f>SUM(R189:R192)</f>
        <v>27000</v>
      </c>
      <c r="S188" s="31">
        <f t="shared" ref="S188" si="217">SUM(S189:S192)</f>
        <v>0</v>
      </c>
      <c r="T188" s="31">
        <f t="shared" ref="T188" si="218">SUM(T189:T192)</f>
        <v>0</v>
      </c>
    </row>
    <row r="189" spans="1:20" s="10" customFormat="1" ht="60" x14ac:dyDescent="0.25">
      <c r="A189" s="17"/>
      <c r="B189" s="27"/>
      <c r="C189" s="34" t="s">
        <v>316</v>
      </c>
      <c r="D189" s="29" t="s">
        <v>306</v>
      </c>
      <c r="E189" s="32">
        <f t="shared" ref="E189:E197" si="219">SUM(F189:H189)</f>
        <v>19762.8</v>
      </c>
      <c r="F189" s="33">
        <v>19762.8</v>
      </c>
      <c r="G189" s="33">
        <v>0</v>
      </c>
      <c r="H189" s="33">
        <v>0</v>
      </c>
      <c r="I189" s="32">
        <f t="shared" ref="I189:I192" si="220">SUM(J189:L189)</f>
        <v>19762.8</v>
      </c>
      <c r="J189" s="33">
        <v>19762.8</v>
      </c>
      <c r="K189" s="33">
        <v>0</v>
      </c>
      <c r="L189" s="33">
        <v>0</v>
      </c>
      <c r="M189" s="32">
        <f t="shared" ref="M189:M192" si="221">SUM(N189:P189)</f>
        <v>20765.2</v>
      </c>
      <c r="N189" s="33">
        <v>20765.2</v>
      </c>
      <c r="O189" s="33">
        <v>0</v>
      </c>
      <c r="P189" s="33">
        <v>0</v>
      </c>
      <c r="Q189" s="32">
        <f t="shared" ref="Q189:Q192" si="222">SUM(R189:T189)</f>
        <v>20765.2</v>
      </c>
      <c r="R189" s="33">
        <v>20765.2</v>
      </c>
      <c r="S189" s="33">
        <v>0</v>
      </c>
      <c r="T189" s="33">
        <v>0</v>
      </c>
    </row>
    <row r="190" spans="1:20" s="10" customFormat="1" ht="30" x14ac:dyDescent="0.25">
      <c r="A190" s="17"/>
      <c r="B190" s="27"/>
      <c r="C190" s="34" t="s">
        <v>317</v>
      </c>
      <c r="D190" s="29" t="s">
        <v>307</v>
      </c>
      <c r="E190" s="32">
        <f t="shared" si="219"/>
        <v>3687.5</v>
      </c>
      <c r="F190" s="33">
        <v>3687.5</v>
      </c>
      <c r="G190" s="33">
        <v>0</v>
      </c>
      <c r="H190" s="33">
        <v>0</v>
      </c>
      <c r="I190" s="32">
        <f t="shared" si="220"/>
        <v>3687.5</v>
      </c>
      <c r="J190" s="33">
        <v>3687.5</v>
      </c>
      <c r="K190" s="33">
        <v>0</v>
      </c>
      <c r="L190" s="33">
        <v>0</v>
      </c>
      <c r="M190" s="32">
        <f t="shared" si="221"/>
        <v>3675.6</v>
      </c>
      <c r="N190" s="33">
        <v>3675.6</v>
      </c>
      <c r="O190" s="33">
        <v>0</v>
      </c>
      <c r="P190" s="33">
        <v>0</v>
      </c>
      <c r="Q190" s="32">
        <f t="shared" si="222"/>
        <v>3675.6</v>
      </c>
      <c r="R190" s="33">
        <v>3675.6</v>
      </c>
      <c r="S190" s="33">
        <v>0</v>
      </c>
      <c r="T190" s="33">
        <v>0</v>
      </c>
    </row>
    <row r="191" spans="1:20" s="10" customFormat="1" ht="30" x14ac:dyDescent="0.25">
      <c r="A191" s="17"/>
      <c r="B191" s="27"/>
      <c r="C191" s="34" t="s">
        <v>318</v>
      </c>
      <c r="D191" s="29" t="s">
        <v>308</v>
      </c>
      <c r="E191" s="32">
        <f t="shared" si="219"/>
        <v>203.7</v>
      </c>
      <c r="F191" s="33">
        <v>203.7</v>
      </c>
      <c r="G191" s="33">
        <v>0</v>
      </c>
      <c r="H191" s="33">
        <v>0</v>
      </c>
      <c r="I191" s="32">
        <f t="shared" si="220"/>
        <v>203.7</v>
      </c>
      <c r="J191" s="33">
        <v>203.7</v>
      </c>
      <c r="K191" s="33">
        <v>0</v>
      </c>
      <c r="L191" s="33">
        <v>0</v>
      </c>
      <c r="M191" s="32">
        <f t="shared" si="221"/>
        <v>213.2</v>
      </c>
      <c r="N191" s="33">
        <v>213.2</v>
      </c>
      <c r="O191" s="33">
        <v>0</v>
      </c>
      <c r="P191" s="33">
        <v>0</v>
      </c>
      <c r="Q191" s="32">
        <f t="shared" si="222"/>
        <v>213.2</v>
      </c>
      <c r="R191" s="33">
        <v>213.2</v>
      </c>
      <c r="S191" s="33">
        <v>0</v>
      </c>
      <c r="T191" s="33">
        <v>0</v>
      </c>
    </row>
    <row r="192" spans="1:20" s="10" customFormat="1" ht="45" x14ac:dyDescent="0.25">
      <c r="A192" s="17"/>
      <c r="B192" s="27"/>
      <c r="C192" s="34" t="s">
        <v>319</v>
      </c>
      <c r="D192" s="29" t="s">
        <v>309</v>
      </c>
      <c r="E192" s="32">
        <f t="shared" si="219"/>
        <v>2346</v>
      </c>
      <c r="F192" s="33">
        <v>2346</v>
      </c>
      <c r="G192" s="33">
        <v>0</v>
      </c>
      <c r="H192" s="33">
        <v>0</v>
      </c>
      <c r="I192" s="32">
        <f t="shared" si="220"/>
        <v>2346</v>
      </c>
      <c r="J192" s="33">
        <v>2346</v>
      </c>
      <c r="K192" s="33">
        <v>0</v>
      </c>
      <c r="L192" s="33">
        <v>0</v>
      </c>
      <c r="M192" s="32">
        <f t="shared" si="221"/>
        <v>2346</v>
      </c>
      <c r="N192" s="33">
        <v>2346</v>
      </c>
      <c r="O192" s="33">
        <v>0</v>
      </c>
      <c r="P192" s="33">
        <v>0</v>
      </c>
      <c r="Q192" s="32">
        <f t="shared" si="222"/>
        <v>2346</v>
      </c>
      <c r="R192" s="33">
        <v>2346</v>
      </c>
      <c r="S192" s="33">
        <v>0</v>
      </c>
      <c r="T192" s="33">
        <v>0</v>
      </c>
    </row>
    <row r="193" spans="1:20" s="10" customFormat="1" ht="31.5" x14ac:dyDescent="0.25">
      <c r="A193" s="17"/>
      <c r="B193" s="23" t="s">
        <v>321</v>
      </c>
      <c r="C193" s="24"/>
      <c r="D193" s="25" t="s">
        <v>320</v>
      </c>
      <c r="E193" s="26">
        <f>SUM(F193:H193)</f>
        <v>20000</v>
      </c>
      <c r="F193" s="31">
        <f>SUM(F194:F197)</f>
        <v>20000</v>
      </c>
      <c r="G193" s="31">
        <f t="shared" ref="G193" si="223">SUM(G194:G197)</f>
        <v>0</v>
      </c>
      <c r="H193" s="31">
        <f t="shared" ref="H193" si="224">SUM(H194:H197)</f>
        <v>0</v>
      </c>
      <c r="I193" s="26">
        <f>SUM(J193:L193)</f>
        <v>20000</v>
      </c>
      <c r="J193" s="31">
        <f>SUM(J194:J197)</f>
        <v>20000</v>
      </c>
      <c r="K193" s="31">
        <f t="shared" ref="K193" si="225">SUM(K194:K197)</f>
        <v>0</v>
      </c>
      <c r="L193" s="31">
        <f t="shared" ref="L193" si="226">SUM(L194:L197)</f>
        <v>0</v>
      </c>
      <c r="M193" s="26">
        <f>SUM(N193:P193)</f>
        <v>20000</v>
      </c>
      <c r="N193" s="31">
        <f>SUM(N194:N197)</f>
        <v>20000</v>
      </c>
      <c r="O193" s="31">
        <f t="shared" ref="O193" si="227">SUM(O194:O197)</f>
        <v>0</v>
      </c>
      <c r="P193" s="31">
        <f t="shared" ref="P193" si="228">SUM(P194:P197)</f>
        <v>0</v>
      </c>
      <c r="Q193" s="26">
        <f>SUM(R193:T193)</f>
        <v>20000</v>
      </c>
      <c r="R193" s="31">
        <f>SUM(R194:R197)</f>
        <v>20000</v>
      </c>
      <c r="S193" s="31">
        <f t="shared" ref="S193" si="229">SUM(S194:S197)</f>
        <v>0</v>
      </c>
      <c r="T193" s="31">
        <f t="shared" ref="T193" si="230">SUM(T194:T197)</f>
        <v>0</v>
      </c>
    </row>
    <row r="194" spans="1:20" s="10" customFormat="1" ht="60" x14ac:dyDescent="0.25">
      <c r="A194" s="17"/>
      <c r="B194" s="27"/>
      <c r="C194" s="34" t="s">
        <v>326</v>
      </c>
      <c r="D194" s="29" t="s">
        <v>322</v>
      </c>
      <c r="E194" s="32">
        <f t="shared" si="219"/>
        <v>19949</v>
      </c>
      <c r="F194" s="33">
        <v>19949</v>
      </c>
      <c r="G194" s="33">
        <v>0</v>
      </c>
      <c r="H194" s="33">
        <v>0</v>
      </c>
      <c r="I194" s="32">
        <f t="shared" ref="I194:I197" si="231">SUM(J194:L194)</f>
        <v>19949</v>
      </c>
      <c r="J194" s="33">
        <v>19949</v>
      </c>
      <c r="K194" s="33">
        <v>0</v>
      </c>
      <c r="L194" s="33">
        <v>0</v>
      </c>
      <c r="M194" s="32">
        <f t="shared" ref="M194:M197" si="232">SUM(N194:P194)</f>
        <v>19949</v>
      </c>
      <c r="N194" s="33">
        <v>19949</v>
      </c>
      <c r="O194" s="33">
        <v>0</v>
      </c>
      <c r="P194" s="33">
        <v>0</v>
      </c>
      <c r="Q194" s="32">
        <f t="shared" ref="Q194:Q197" si="233">SUM(R194:T194)</f>
        <v>19949</v>
      </c>
      <c r="R194" s="33">
        <v>19949</v>
      </c>
      <c r="S194" s="33">
        <v>0</v>
      </c>
      <c r="T194" s="33">
        <v>0</v>
      </c>
    </row>
    <row r="195" spans="1:20" s="10" customFormat="1" ht="45" x14ac:dyDescent="0.25">
      <c r="A195" s="17"/>
      <c r="B195" s="27"/>
      <c r="C195" s="34" t="s">
        <v>327</v>
      </c>
      <c r="D195" s="29" t="s">
        <v>323</v>
      </c>
      <c r="E195" s="32">
        <f t="shared" si="219"/>
        <v>26</v>
      </c>
      <c r="F195" s="33">
        <v>26</v>
      </c>
      <c r="G195" s="33">
        <v>0</v>
      </c>
      <c r="H195" s="33">
        <v>0</v>
      </c>
      <c r="I195" s="32">
        <f t="shared" si="231"/>
        <v>26</v>
      </c>
      <c r="J195" s="33">
        <v>26</v>
      </c>
      <c r="K195" s="33">
        <v>0</v>
      </c>
      <c r="L195" s="33">
        <v>0</v>
      </c>
      <c r="M195" s="32">
        <f t="shared" si="232"/>
        <v>26</v>
      </c>
      <c r="N195" s="33">
        <v>26</v>
      </c>
      <c r="O195" s="33">
        <v>0</v>
      </c>
      <c r="P195" s="33">
        <v>0</v>
      </c>
      <c r="Q195" s="32">
        <f t="shared" si="233"/>
        <v>26</v>
      </c>
      <c r="R195" s="33">
        <v>26</v>
      </c>
      <c r="S195" s="33">
        <v>0</v>
      </c>
      <c r="T195" s="33">
        <v>0</v>
      </c>
    </row>
    <row r="196" spans="1:20" s="10" customFormat="1" ht="30" x14ac:dyDescent="0.25">
      <c r="A196" s="17"/>
      <c r="B196" s="27"/>
      <c r="C196" s="34" t="s">
        <v>328</v>
      </c>
      <c r="D196" s="29" t="s">
        <v>324</v>
      </c>
      <c r="E196" s="32">
        <f t="shared" si="219"/>
        <v>5</v>
      </c>
      <c r="F196" s="33">
        <v>5</v>
      </c>
      <c r="G196" s="33">
        <v>0</v>
      </c>
      <c r="H196" s="33">
        <v>0</v>
      </c>
      <c r="I196" s="32">
        <f t="shared" si="231"/>
        <v>5</v>
      </c>
      <c r="J196" s="33">
        <v>5</v>
      </c>
      <c r="K196" s="33">
        <v>0</v>
      </c>
      <c r="L196" s="33">
        <v>0</v>
      </c>
      <c r="M196" s="32">
        <f t="shared" si="232"/>
        <v>5</v>
      </c>
      <c r="N196" s="33">
        <v>5</v>
      </c>
      <c r="O196" s="33">
        <v>0</v>
      </c>
      <c r="P196" s="33">
        <v>0</v>
      </c>
      <c r="Q196" s="32">
        <f t="shared" si="233"/>
        <v>5</v>
      </c>
      <c r="R196" s="33">
        <v>5</v>
      </c>
      <c r="S196" s="33">
        <v>0</v>
      </c>
      <c r="T196" s="33">
        <v>0</v>
      </c>
    </row>
    <row r="197" spans="1:20" s="10" customFormat="1" x14ac:dyDescent="0.25">
      <c r="A197" s="17"/>
      <c r="B197" s="27"/>
      <c r="C197" s="34" t="s">
        <v>329</v>
      </c>
      <c r="D197" s="29" t="s">
        <v>325</v>
      </c>
      <c r="E197" s="32">
        <f t="shared" si="219"/>
        <v>20</v>
      </c>
      <c r="F197" s="33">
        <v>20</v>
      </c>
      <c r="G197" s="33">
        <v>0</v>
      </c>
      <c r="H197" s="33">
        <v>0</v>
      </c>
      <c r="I197" s="32">
        <f t="shared" si="231"/>
        <v>20</v>
      </c>
      <c r="J197" s="33">
        <v>20</v>
      </c>
      <c r="K197" s="33">
        <v>0</v>
      </c>
      <c r="L197" s="33">
        <v>0</v>
      </c>
      <c r="M197" s="32">
        <f t="shared" si="232"/>
        <v>20</v>
      </c>
      <c r="N197" s="33">
        <v>20</v>
      </c>
      <c r="O197" s="33">
        <v>0</v>
      </c>
      <c r="P197" s="33">
        <v>0</v>
      </c>
      <c r="Q197" s="32">
        <f t="shared" si="233"/>
        <v>20</v>
      </c>
      <c r="R197" s="33">
        <v>20</v>
      </c>
      <c r="S197" s="33">
        <v>0</v>
      </c>
      <c r="T197" s="33">
        <v>0</v>
      </c>
    </row>
    <row r="198" spans="1:20" s="10" customFormat="1" ht="36" x14ac:dyDescent="0.25">
      <c r="A198" s="17"/>
      <c r="B198" s="23" t="s">
        <v>333</v>
      </c>
      <c r="C198" s="24"/>
      <c r="D198" s="25" t="s">
        <v>330</v>
      </c>
      <c r="E198" s="26">
        <f>SUM(F198:H198)</f>
        <v>1000</v>
      </c>
      <c r="F198" s="31">
        <f>SUM(F199:F200)</f>
        <v>1000</v>
      </c>
      <c r="G198" s="31">
        <f t="shared" ref="G198:H198" si="234">SUM(G199:G200)</f>
        <v>0</v>
      </c>
      <c r="H198" s="31">
        <f t="shared" si="234"/>
        <v>0</v>
      </c>
      <c r="I198" s="26">
        <f>SUM(J198:L198)</f>
        <v>1000</v>
      </c>
      <c r="J198" s="31">
        <f>SUM(J199:J200)</f>
        <v>1000</v>
      </c>
      <c r="K198" s="31">
        <f t="shared" ref="K198" si="235">SUM(K199:K200)</f>
        <v>0</v>
      </c>
      <c r="L198" s="31">
        <f t="shared" ref="L198" si="236">SUM(L199:L200)</f>
        <v>0</v>
      </c>
      <c r="M198" s="26">
        <f>SUM(N198:P198)</f>
        <v>1200</v>
      </c>
      <c r="N198" s="31">
        <f>SUM(N199:N200)</f>
        <v>1200</v>
      </c>
      <c r="O198" s="31">
        <f t="shared" ref="O198" si="237">SUM(O199:O200)</f>
        <v>0</v>
      </c>
      <c r="P198" s="31">
        <f t="shared" ref="P198" si="238">SUM(P199:P200)</f>
        <v>0</v>
      </c>
      <c r="Q198" s="26">
        <f>SUM(R198:T198)</f>
        <v>1200</v>
      </c>
      <c r="R198" s="31">
        <f>SUM(R199:R200)</f>
        <v>1200</v>
      </c>
      <c r="S198" s="31">
        <f t="shared" ref="S198" si="239">SUM(S199:S200)</f>
        <v>0</v>
      </c>
      <c r="T198" s="31">
        <f t="shared" ref="T198" si="240">SUM(T199:T200)</f>
        <v>0</v>
      </c>
    </row>
    <row r="199" spans="1:20" s="10" customFormat="1" ht="30" x14ac:dyDescent="0.25">
      <c r="A199" s="17"/>
      <c r="B199" s="27"/>
      <c r="C199" s="34" t="s">
        <v>334</v>
      </c>
      <c r="D199" s="29" t="s">
        <v>331</v>
      </c>
      <c r="E199" s="32">
        <f t="shared" ref="E199:E200" si="241">SUM(F199:H199)</f>
        <v>800</v>
      </c>
      <c r="F199" s="33">
        <v>800</v>
      </c>
      <c r="G199" s="33">
        <v>0</v>
      </c>
      <c r="H199" s="33">
        <v>0</v>
      </c>
      <c r="I199" s="32">
        <f t="shared" ref="I199:I200" si="242">SUM(J199:L199)</f>
        <v>800</v>
      </c>
      <c r="J199" s="33">
        <v>800</v>
      </c>
      <c r="K199" s="33">
        <v>0</v>
      </c>
      <c r="L199" s="33">
        <v>0</v>
      </c>
      <c r="M199" s="32">
        <f t="shared" ref="M199:M200" si="243">SUM(N199:P199)</f>
        <v>1000</v>
      </c>
      <c r="N199" s="33">
        <v>1000</v>
      </c>
      <c r="O199" s="33">
        <v>0</v>
      </c>
      <c r="P199" s="33">
        <v>0</v>
      </c>
      <c r="Q199" s="32">
        <f t="shared" ref="Q199:Q200" si="244">SUM(R199:T199)</f>
        <v>1000</v>
      </c>
      <c r="R199" s="33">
        <v>1000</v>
      </c>
      <c r="S199" s="33">
        <v>0</v>
      </c>
      <c r="T199" s="33">
        <v>0</v>
      </c>
    </row>
    <row r="200" spans="1:20" s="10" customFormat="1" ht="30" x14ac:dyDescent="0.25">
      <c r="A200" s="17"/>
      <c r="B200" s="27"/>
      <c r="C200" s="34" t="s">
        <v>335</v>
      </c>
      <c r="D200" s="29" t="s">
        <v>332</v>
      </c>
      <c r="E200" s="32">
        <f t="shared" si="241"/>
        <v>200</v>
      </c>
      <c r="F200" s="33">
        <v>200</v>
      </c>
      <c r="G200" s="33">
        <v>0</v>
      </c>
      <c r="H200" s="33">
        <v>0</v>
      </c>
      <c r="I200" s="32">
        <f t="shared" si="242"/>
        <v>200</v>
      </c>
      <c r="J200" s="33">
        <v>200</v>
      </c>
      <c r="K200" s="33">
        <v>0</v>
      </c>
      <c r="L200" s="33">
        <v>0</v>
      </c>
      <c r="M200" s="32">
        <f t="shared" si="243"/>
        <v>200</v>
      </c>
      <c r="N200" s="33">
        <v>200</v>
      </c>
      <c r="O200" s="33">
        <v>0</v>
      </c>
      <c r="P200" s="33">
        <v>0</v>
      </c>
      <c r="Q200" s="32">
        <f t="shared" si="244"/>
        <v>200</v>
      </c>
      <c r="R200" s="33">
        <v>200</v>
      </c>
      <c r="S200" s="33">
        <v>0</v>
      </c>
      <c r="T200" s="33">
        <v>0</v>
      </c>
    </row>
    <row r="201" spans="1:20" s="10" customFormat="1" ht="27" customHeight="1" x14ac:dyDescent="0.25">
      <c r="A201" s="17"/>
      <c r="B201" s="46" t="s">
        <v>336</v>
      </c>
      <c r="C201" s="47"/>
      <c r="D201" s="48" t="s">
        <v>337</v>
      </c>
      <c r="E201" s="50">
        <f>SUM(F201:H201)</f>
        <v>1000</v>
      </c>
      <c r="F201" s="49">
        <f t="shared" ref="F201:T201" si="245">F202</f>
        <v>1000</v>
      </c>
      <c r="G201" s="49">
        <f t="shared" si="245"/>
        <v>0</v>
      </c>
      <c r="H201" s="49">
        <f t="shared" si="245"/>
        <v>0</v>
      </c>
      <c r="I201" s="50">
        <f>SUM(J201:L201)</f>
        <v>1000</v>
      </c>
      <c r="J201" s="49">
        <f t="shared" si="245"/>
        <v>1000</v>
      </c>
      <c r="K201" s="49">
        <f t="shared" si="245"/>
        <v>0</v>
      </c>
      <c r="L201" s="49">
        <f t="shared" si="245"/>
        <v>0</v>
      </c>
      <c r="M201" s="50">
        <f>SUM(N201:P201)</f>
        <v>1000</v>
      </c>
      <c r="N201" s="49">
        <f t="shared" si="245"/>
        <v>1000</v>
      </c>
      <c r="O201" s="49">
        <f t="shared" si="245"/>
        <v>0</v>
      </c>
      <c r="P201" s="49">
        <f t="shared" si="245"/>
        <v>0</v>
      </c>
      <c r="Q201" s="50">
        <f>SUM(R201:T201)</f>
        <v>1000</v>
      </c>
      <c r="R201" s="49">
        <f t="shared" si="245"/>
        <v>1000</v>
      </c>
      <c r="S201" s="49">
        <f t="shared" si="245"/>
        <v>0</v>
      </c>
      <c r="T201" s="49">
        <f t="shared" si="245"/>
        <v>0</v>
      </c>
    </row>
    <row r="202" spans="1:20" ht="45" x14ac:dyDescent="0.25">
      <c r="B202" s="27"/>
      <c r="C202" s="34" t="s">
        <v>339</v>
      </c>
      <c r="D202" s="29" t="s">
        <v>338</v>
      </c>
      <c r="E202" s="32">
        <f t="shared" ref="E202:E205" si="246">F202+G202+H202</f>
        <v>1000</v>
      </c>
      <c r="F202" s="33">
        <v>1000</v>
      </c>
      <c r="G202" s="33">
        <v>0</v>
      </c>
      <c r="H202" s="33">
        <v>0</v>
      </c>
      <c r="I202" s="32">
        <f t="shared" ref="I202:I205" si="247">SUM(J202:L202)</f>
        <v>1000</v>
      </c>
      <c r="J202" s="33">
        <v>1000</v>
      </c>
      <c r="K202" s="33">
        <v>0</v>
      </c>
      <c r="L202" s="33">
        <v>0</v>
      </c>
      <c r="M202" s="32">
        <f t="shared" ref="M202:M205" si="248">SUM(N202:P202)</f>
        <v>1000</v>
      </c>
      <c r="N202" s="33">
        <v>1000</v>
      </c>
      <c r="O202" s="33">
        <v>0</v>
      </c>
      <c r="P202" s="33">
        <v>0</v>
      </c>
      <c r="Q202" s="32">
        <f t="shared" ref="Q202:Q205" si="249">SUM(R202:T202)</f>
        <v>1000</v>
      </c>
      <c r="R202" s="33">
        <v>1000</v>
      </c>
      <c r="S202" s="33">
        <v>0</v>
      </c>
      <c r="T202" s="33">
        <v>0</v>
      </c>
    </row>
    <row r="203" spans="1:20" ht="40.5" x14ac:dyDescent="0.25">
      <c r="B203" s="37" t="s">
        <v>340</v>
      </c>
      <c r="C203" s="38"/>
      <c r="D203" s="39" t="s">
        <v>341</v>
      </c>
      <c r="E203" s="40">
        <f t="shared" si="246"/>
        <v>30000</v>
      </c>
      <c r="F203" s="40">
        <f t="shared" ref="F203:T203" si="250">F204</f>
        <v>30000</v>
      </c>
      <c r="G203" s="40">
        <f t="shared" si="250"/>
        <v>0</v>
      </c>
      <c r="H203" s="40">
        <f t="shared" si="250"/>
        <v>0</v>
      </c>
      <c r="I203" s="40">
        <f>SUM(J203:L203)</f>
        <v>33500</v>
      </c>
      <c r="J203" s="40">
        <f t="shared" si="250"/>
        <v>33500</v>
      </c>
      <c r="K203" s="40">
        <f t="shared" si="250"/>
        <v>0</v>
      </c>
      <c r="L203" s="40">
        <f t="shared" si="250"/>
        <v>0</v>
      </c>
      <c r="M203" s="40">
        <f>SUM(N203:P203)</f>
        <v>33500</v>
      </c>
      <c r="N203" s="40">
        <f t="shared" si="250"/>
        <v>33500</v>
      </c>
      <c r="O203" s="40">
        <f t="shared" si="250"/>
        <v>0</v>
      </c>
      <c r="P203" s="40">
        <f t="shared" si="250"/>
        <v>0</v>
      </c>
      <c r="Q203" s="40">
        <f>SUM(R203:T203)</f>
        <v>33500</v>
      </c>
      <c r="R203" s="40">
        <f t="shared" si="250"/>
        <v>33500</v>
      </c>
      <c r="S203" s="40">
        <f t="shared" si="250"/>
        <v>0</v>
      </c>
      <c r="T203" s="40">
        <f t="shared" si="250"/>
        <v>0</v>
      </c>
    </row>
    <row r="204" spans="1:20" ht="30" x14ac:dyDescent="0.25">
      <c r="B204" s="27"/>
      <c r="C204" s="34" t="s">
        <v>44</v>
      </c>
      <c r="D204" s="29" t="s">
        <v>351</v>
      </c>
      <c r="E204" s="32">
        <f t="shared" si="246"/>
        <v>30000</v>
      </c>
      <c r="F204" s="41">
        <v>30000</v>
      </c>
      <c r="G204" s="41">
        <f t="shared" ref="G204:H204" si="251">G205</f>
        <v>0</v>
      </c>
      <c r="H204" s="41">
        <f t="shared" si="251"/>
        <v>0</v>
      </c>
      <c r="I204" s="32">
        <f t="shared" si="247"/>
        <v>33500</v>
      </c>
      <c r="J204" s="41">
        <v>33500</v>
      </c>
      <c r="K204" s="41">
        <f t="shared" ref="K204" si="252">K205</f>
        <v>0</v>
      </c>
      <c r="L204" s="41">
        <f t="shared" ref="L204" si="253">L205</f>
        <v>0</v>
      </c>
      <c r="M204" s="32">
        <f t="shared" si="248"/>
        <v>33500</v>
      </c>
      <c r="N204" s="41">
        <v>33500</v>
      </c>
      <c r="O204" s="41">
        <f t="shared" ref="O204" si="254">O205</f>
        <v>0</v>
      </c>
      <c r="P204" s="41">
        <f t="shared" ref="P204" si="255">P205</f>
        <v>0</v>
      </c>
      <c r="Q204" s="32">
        <f t="shared" si="249"/>
        <v>33500</v>
      </c>
      <c r="R204" s="41">
        <v>33500</v>
      </c>
      <c r="S204" s="41">
        <f t="shared" ref="S204" si="256">S205</f>
        <v>0</v>
      </c>
      <c r="T204" s="41">
        <f t="shared" ref="T204" si="257">T205</f>
        <v>0</v>
      </c>
    </row>
    <row r="205" spans="1:20" ht="40.5" x14ac:dyDescent="0.25">
      <c r="B205" s="37" t="s">
        <v>342</v>
      </c>
      <c r="C205" s="38"/>
      <c r="D205" s="39" t="s">
        <v>343</v>
      </c>
      <c r="E205" s="40">
        <f t="shared" si="246"/>
        <v>4050</v>
      </c>
      <c r="F205" s="40">
        <f t="shared" ref="F205:T205" si="258">SUM(F206:F209)</f>
        <v>4050</v>
      </c>
      <c r="G205" s="40">
        <f t="shared" si="258"/>
        <v>0</v>
      </c>
      <c r="H205" s="40">
        <f t="shared" si="258"/>
        <v>0</v>
      </c>
      <c r="I205" s="40">
        <f t="shared" si="247"/>
        <v>4500</v>
      </c>
      <c r="J205" s="40">
        <f t="shared" si="258"/>
        <v>4500</v>
      </c>
      <c r="K205" s="40">
        <f t="shared" si="258"/>
        <v>0</v>
      </c>
      <c r="L205" s="40">
        <f t="shared" si="258"/>
        <v>0</v>
      </c>
      <c r="M205" s="40">
        <f t="shared" si="248"/>
        <v>4500</v>
      </c>
      <c r="N205" s="40">
        <f t="shared" si="258"/>
        <v>4500</v>
      </c>
      <c r="O205" s="40">
        <f t="shared" si="258"/>
        <v>0</v>
      </c>
      <c r="P205" s="40">
        <f t="shared" si="258"/>
        <v>0</v>
      </c>
      <c r="Q205" s="40">
        <f t="shared" si="249"/>
        <v>4500</v>
      </c>
      <c r="R205" s="40">
        <f t="shared" si="258"/>
        <v>4500</v>
      </c>
      <c r="S205" s="40">
        <f t="shared" si="258"/>
        <v>0</v>
      </c>
      <c r="T205" s="40">
        <f t="shared" si="258"/>
        <v>0</v>
      </c>
    </row>
    <row r="206" spans="1:20" s="4" customFormat="1" x14ac:dyDescent="0.25">
      <c r="A206" s="12"/>
      <c r="B206" s="27"/>
      <c r="C206" s="34" t="s">
        <v>31</v>
      </c>
      <c r="D206" s="29" t="s">
        <v>344</v>
      </c>
      <c r="E206" s="32">
        <f t="shared" ref="E206:E209" si="259">F206+G206+H206</f>
        <v>785</v>
      </c>
      <c r="F206" s="41">
        <v>785</v>
      </c>
      <c r="G206" s="41">
        <v>0</v>
      </c>
      <c r="H206" s="41">
        <v>0</v>
      </c>
      <c r="I206" s="32">
        <f t="shared" ref="I206:I209" si="260">SUM(J206:L206)</f>
        <v>960</v>
      </c>
      <c r="J206" s="41">
        <v>960</v>
      </c>
      <c r="K206" s="41">
        <v>0</v>
      </c>
      <c r="L206" s="41">
        <v>0</v>
      </c>
      <c r="M206" s="32">
        <f t="shared" ref="M206:M209" si="261">SUM(N206:P206)</f>
        <v>960</v>
      </c>
      <c r="N206" s="41">
        <v>960</v>
      </c>
      <c r="O206" s="41">
        <v>0</v>
      </c>
      <c r="P206" s="41">
        <v>0</v>
      </c>
      <c r="Q206" s="32">
        <f t="shared" ref="Q206:Q209" si="262">SUM(R206:T206)</f>
        <v>960</v>
      </c>
      <c r="R206" s="41">
        <v>960</v>
      </c>
      <c r="S206" s="41">
        <v>0</v>
      </c>
      <c r="T206" s="41">
        <v>0</v>
      </c>
    </row>
    <row r="207" spans="1:20" s="14" customFormat="1" x14ac:dyDescent="0.25">
      <c r="A207" s="13"/>
      <c r="B207" s="27"/>
      <c r="C207" s="34" t="s">
        <v>348</v>
      </c>
      <c r="D207" s="29" t="s">
        <v>345</v>
      </c>
      <c r="E207" s="32">
        <f t="shared" si="259"/>
        <v>676</v>
      </c>
      <c r="F207" s="41">
        <v>676</v>
      </c>
      <c r="G207" s="41">
        <v>0</v>
      </c>
      <c r="H207" s="41">
        <v>0</v>
      </c>
      <c r="I207" s="32">
        <f t="shared" si="260"/>
        <v>700</v>
      </c>
      <c r="J207" s="41">
        <v>700</v>
      </c>
      <c r="K207" s="41">
        <v>0</v>
      </c>
      <c r="L207" s="41">
        <v>0</v>
      </c>
      <c r="M207" s="32">
        <f t="shared" si="261"/>
        <v>700</v>
      </c>
      <c r="N207" s="41">
        <v>700</v>
      </c>
      <c r="O207" s="41">
        <v>0</v>
      </c>
      <c r="P207" s="41">
        <v>0</v>
      </c>
      <c r="Q207" s="32">
        <f t="shared" si="262"/>
        <v>700</v>
      </c>
      <c r="R207" s="41">
        <v>700</v>
      </c>
      <c r="S207" s="41">
        <v>0</v>
      </c>
      <c r="T207" s="41">
        <v>0</v>
      </c>
    </row>
    <row r="208" spans="1:20" s="14" customFormat="1" x14ac:dyDescent="0.25">
      <c r="A208" s="13"/>
      <c r="B208" s="27"/>
      <c r="C208" s="34" t="s">
        <v>349</v>
      </c>
      <c r="D208" s="29" t="s">
        <v>346</v>
      </c>
      <c r="E208" s="32">
        <f t="shared" si="259"/>
        <v>575</v>
      </c>
      <c r="F208" s="41">
        <v>575</v>
      </c>
      <c r="G208" s="41">
        <v>0</v>
      </c>
      <c r="H208" s="41">
        <v>0</v>
      </c>
      <c r="I208" s="32">
        <f t="shared" si="260"/>
        <v>750</v>
      </c>
      <c r="J208" s="41">
        <v>750</v>
      </c>
      <c r="K208" s="41">
        <v>0</v>
      </c>
      <c r="L208" s="41">
        <v>0</v>
      </c>
      <c r="M208" s="32">
        <f t="shared" si="261"/>
        <v>750</v>
      </c>
      <c r="N208" s="41">
        <v>750</v>
      </c>
      <c r="O208" s="41">
        <v>0</v>
      </c>
      <c r="P208" s="41">
        <v>0</v>
      </c>
      <c r="Q208" s="32">
        <f t="shared" si="262"/>
        <v>750</v>
      </c>
      <c r="R208" s="41">
        <v>750</v>
      </c>
      <c r="S208" s="41">
        <v>0</v>
      </c>
      <c r="T208" s="41">
        <v>0</v>
      </c>
    </row>
    <row r="209" spans="1:20" s="11" customFormat="1" ht="30" x14ac:dyDescent="0.25">
      <c r="A209" s="7"/>
      <c r="B209" s="27"/>
      <c r="C209" s="34" t="s">
        <v>350</v>
      </c>
      <c r="D209" s="29" t="s">
        <v>347</v>
      </c>
      <c r="E209" s="32">
        <f t="shared" si="259"/>
        <v>2014</v>
      </c>
      <c r="F209" s="41">
        <v>2014</v>
      </c>
      <c r="G209" s="41">
        <v>0</v>
      </c>
      <c r="H209" s="41">
        <v>0</v>
      </c>
      <c r="I209" s="32">
        <f t="shared" si="260"/>
        <v>2090</v>
      </c>
      <c r="J209" s="41">
        <v>2090</v>
      </c>
      <c r="K209" s="41">
        <v>0</v>
      </c>
      <c r="L209" s="41">
        <v>0</v>
      </c>
      <c r="M209" s="32">
        <f t="shared" si="261"/>
        <v>2090</v>
      </c>
      <c r="N209" s="41">
        <v>2090</v>
      </c>
      <c r="O209" s="41">
        <v>0</v>
      </c>
      <c r="P209" s="41">
        <v>0</v>
      </c>
      <c r="Q209" s="32">
        <f t="shared" si="262"/>
        <v>2090</v>
      </c>
      <c r="R209" s="41">
        <v>2090</v>
      </c>
      <c r="S209" s="41">
        <v>0</v>
      </c>
      <c r="T209" s="41">
        <v>0</v>
      </c>
    </row>
    <row r="214" spans="1:20" x14ac:dyDescent="0.25"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7" spans="1:20" x14ac:dyDescent="0.25">
      <c r="E217" s="15"/>
    </row>
    <row r="252" spans="17:17" x14ac:dyDescent="0.25">
      <c r="Q252" s="73">
        <v>28.186714540000001</v>
      </c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3.3 </vt:lpstr>
      <vt:lpstr>'Danarti 3.3 '!Print_Area</vt:lpstr>
      <vt:lpstr>'Danarti 3.3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2017-01-13T06:46:38Z</cp:lastPrinted>
  <dcterms:created xsi:type="dcterms:W3CDTF">2015-11-13T09:57:34Z</dcterms:created>
  <dcterms:modified xsi:type="dcterms:W3CDTF">2017-01-13T13:29:18Z</dcterms:modified>
</cp:coreProperties>
</file>